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bookViews>
    <workbookView xWindow="-110" yWindow="-110" windowWidth="19420" windowHeight="10300" activeTab="1"/>
  </bookViews>
  <sheets>
    <sheet name="T RENSTRA DESK 29SEPT23" sheetId="39" r:id="rId1"/>
    <sheet name="MASTER LKjIP 2023" sheetId="14" r:id="rId2"/>
    <sheet name="POHON KINERJA" sheetId="31" r:id="rId3"/>
    <sheet name="CASCADING" sheetId="30" r:id="rId4"/>
    <sheet name="MASTER TABEL 4.1 RENSTRA" sheetId="1" r:id="rId5"/>
    <sheet name="MASTER IKU 2024-2026" sheetId="3" r:id="rId6"/>
    <sheet name="MASTER TABEL 6.1 RENSTRA" sheetId="16" r:id="rId7"/>
    <sheet name="MASTER TABEL 4.1 RENJA 2025 " sheetId="35" r:id="rId8"/>
    <sheet name="DPA 2025" sheetId="24" r:id="rId9"/>
    <sheet name="MASTER TABEL PK 2025" sheetId="4" r:id="rId10"/>
    <sheet name="PK Kepala OPD" sheetId="36" r:id="rId11"/>
    <sheet name="PK Administrator" sheetId="37" r:id="rId12"/>
    <sheet name="PK Pengawas" sheetId="38" r:id="rId13"/>
    <sheet name="Cek PK" sheetId="15" r:id="rId14"/>
    <sheet name="MASTER RENAKSI 2025" sheetId="22" r:id="rId15"/>
  </sheets>
  <externalReferences>
    <externalReference r:id="rId16"/>
    <externalReference r:id="rId17"/>
  </externalReferences>
  <definedNames>
    <definedName name="_xlnm.Print_Titles" localSheetId="0">'T RENSTRA DESK 29SEPT23'!$7:$10</definedName>
  </definedNames>
  <calcPr calcId="144525"/>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30" i="16" l="1"/>
  <c r="Q30" i="16"/>
  <c r="O30" i="16"/>
  <c r="S29" i="16"/>
  <c r="Q29" i="16"/>
  <c r="O29" i="16"/>
  <c r="S28" i="16"/>
  <c r="Q28" i="16"/>
  <c r="O28" i="16"/>
  <c r="S27" i="16"/>
  <c r="Q27" i="16"/>
  <c r="O27" i="16"/>
  <c r="S26" i="16"/>
  <c r="Q26" i="16"/>
  <c r="O26" i="16"/>
  <c r="S25" i="16"/>
  <c r="Q25" i="16"/>
  <c r="O25" i="16"/>
  <c r="S24" i="16"/>
  <c r="Q24" i="16"/>
  <c r="O24" i="16"/>
  <c r="S23" i="16"/>
  <c r="Q23" i="16"/>
  <c r="O23" i="16"/>
  <c r="S22" i="16"/>
  <c r="Q22" i="16"/>
  <c r="O22" i="16"/>
  <c r="S21" i="16"/>
  <c r="Q21" i="16"/>
  <c r="O21" i="16"/>
  <c r="S20" i="16"/>
  <c r="Q20" i="16"/>
  <c r="O20" i="16"/>
  <c r="S19" i="16"/>
  <c r="Q19" i="16"/>
  <c r="O19" i="16"/>
  <c r="S18" i="16"/>
  <c r="Q18" i="16"/>
  <c r="O18" i="16"/>
  <c r="S17" i="16"/>
  <c r="Q17" i="16"/>
  <c r="O17" i="16"/>
  <c r="Q13" i="16"/>
  <c r="S14" i="16"/>
  <c r="S13" i="16" s="1"/>
  <c r="Q14" i="16"/>
  <c r="O14" i="16"/>
  <c r="O13" i="16" s="1"/>
  <c r="S12" i="16"/>
  <c r="Q12" i="16"/>
  <c r="S11" i="16"/>
  <c r="Q11" i="16"/>
  <c r="S10" i="16"/>
  <c r="Q10" i="16"/>
  <c r="O12" i="16"/>
  <c r="O11" i="16"/>
  <c r="O10" i="16"/>
  <c r="S9" i="16" l="1"/>
  <c r="S8" i="16" s="1"/>
  <c r="Q9" i="16"/>
  <c r="Q8" i="16" s="1"/>
  <c r="O9" i="16"/>
  <c r="O8" i="16" s="1"/>
  <c r="Y125" i="39"/>
  <c r="AE124" i="39"/>
  <c r="AD124" i="39"/>
  <c r="AF124" i="39" s="1"/>
  <c r="Y124" i="39"/>
  <c r="Y123" i="39"/>
  <c r="X123" i="39"/>
  <c r="Y122" i="39"/>
  <c r="Y121" i="39"/>
  <c r="Y120" i="39"/>
  <c r="X120" i="39"/>
  <c r="AE119" i="39"/>
  <c r="AD119" i="39"/>
  <c r="AC119" i="39"/>
  <c r="AB119" i="39"/>
  <c r="X119" i="39"/>
  <c r="W119" i="39"/>
  <c r="W118" i="39" s="1"/>
  <c r="U119" i="39"/>
  <c r="S119" i="39"/>
  <c r="S118" i="39" s="1"/>
  <c r="Y118" i="39" s="1"/>
  <c r="AF118" i="39"/>
  <c r="AE118" i="39"/>
  <c r="AD118" i="39"/>
  <c r="U118" i="39"/>
  <c r="Y117" i="39"/>
  <c r="X117" i="39"/>
  <c r="AE116" i="39"/>
  <c r="AB116" i="39"/>
  <c r="X116" i="39"/>
  <c r="W116" i="39"/>
  <c r="W115" i="39" s="1"/>
  <c r="U116" i="39"/>
  <c r="U115" i="39" s="1"/>
  <c r="S116" i="39"/>
  <c r="Y116" i="39" s="1"/>
  <c r="X115" i="39"/>
  <c r="S115" i="39"/>
  <c r="Y114" i="39"/>
  <c r="X114" i="39"/>
  <c r="Y113" i="39"/>
  <c r="X113" i="39"/>
  <c r="W113" i="39"/>
  <c r="U113" i="39"/>
  <c r="S113" i="39"/>
  <c r="AC112" i="39"/>
  <c r="AE112" i="39" s="1"/>
  <c r="AC111" i="39"/>
  <c r="AF108" i="39"/>
  <c r="AG108" i="39" s="1"/>
  <c r="AE108" i="39"/>
  <c r="AD108" i="39"/>
  <c r="AD107" i="39"/>
  <c r="W106" i="39"/>
  <c r="W105" i="39" s="1"/>
  <c r="W96" i="39" s="1"/>
  <c r="W95" i="39" s="1"/>
  <c r="U106" i="39"/>
  <c r="U105" i="39" s="1"/>
  <c r="U96" i="39" s="1"/>
  <c r="U95" i="39" s="1"/>
  <c r="S106" i="39"/>
  <c r="S105" i="39" s="1"/>
  <c r="X105" i="39"/>
  <c r="Y104" i="39"/>
  <c r="Y103" i="39"/>
  <c r="Y102" i="39"/>
  <c r="Y101" i="39"/>
  <c r="Y100" i="39"/>
  <c r="Y99" i="39"/>
  <c r="X99" i="39"/>
  <c r="W98" i="39"/>
  <c r="Y98" i="39" s="1"/>
  <c r="AD97" i="39"/>
  <c r="Y97" i="39"/>
  <c r="X97" i="39"/>
  <c r="X96" i="39"/>
  <c r="AE95" i="39"/>
  <c r="AD95" i="39"/>
  <c r="AD92" i="39"/>
  <c r="AF89" i="39"/>
  <c r="AG89" i="39" s="1"/>
  <c r="AE89" i="39"/>
  <c r="AG88" i="39"/>
  <c r="AE88" i="39"/>
  <c r="AD88" i="39"/>
  <c r="AD87" i="39"/>
  <c r="AE86" i="39"/>
  <c r="AF86" i="39" s="1"/>
  <c r="AE85" i="39"/>
  <c r="AD85" i="39"/>
  <c r="Y84" i="39"/>
  <c r="X84" i="39"/>
  <c r="W84" i="39"/>
  <c r="W83" i="39" s="1"/>
  <c r="U84" i="39"/>
  <c r="U83" i="39" s="1"/>
  <c r="S84" i="39"/>
  <c r="S83" i="39" s="1"/>
  <c r="AC83" i="39"/>
  <c r="AD83" i="39" s="1"/>
  <c r="AB83" i="39"/>
  <c r="X83" i="39"/>
  <c r="Y82" i="39"/>
  <c r="X82" i="39"/>
  <c r="Y81" i="39"/>
  <c r="Y80" i="39"/>
  <c r="AH79" i="39"/>
  <c r="AG79" i="39"/>
  <c r="AF79" i="39"/>
  <c r="AE79" i="39"/>
  <c r="AD79" i="39"/>
  <c r="AC79" i="39"/>
  <c r="AB79" i="39"/>
  <c r="Y79" i="39"/>
  <c r="W79" i="39"/>
  <c r="X78" i="39"/>
  <c r="W78" i="39"/>
  <c r="U78" i="39"/>
  <c r="S78" i="39"/>
  <c r="Y78" i="39" s="1"/>
  <c r="Y77" i="39"/>
  <c r="X77" i="39"/>
  <c r="AB76" i="39"/>
  <c r="X76" i="39"/>
  <c r="W76" i="39"/>
  <c r="U76" i="39"/>
  <c r="U75" i="39" s="1"/>
  <c r="S76" i="39"/>
  <c r="S75" i="39" s="1"/>
  <c r="AD75" i="39"/>
  <c r="Y74" i="39"/>
  <c r="X74" i="39"/>
  <c r="Y73" i="39"/>
  <c r="X73" i="39"/>
  <c r="Y72" i="39"/>
  <c r="X72" i="39"/>
  <c r="AB71" i="39"/>
  <c r="W71" i="39"/>
  <c r="U71" i="39"/>
  <c r="S71" i="39"/>
  <c r="Y71" i="39" s="1"/>
  <c r="Y69" i="39"/>
  <c r="X69" i="39"/>
  <c r="Y68" i="39"/>
  <c r="X68" i="39"/>
  <c r="Y67" i="39"/>
  <c r="X67" i="39"/>
  <c r="W66" i="39"/>
  <c r="U66" i="39"/>
  <c r="S66" i="39"/>
  <c r="Y66" i="39" s="1"/>
  <c r="Y65" i="39"/>
  <c r="Y64" i="39"/>
  <c r="Y63" i="39"/>
  <c r="Y62" i="39"/>
  <c r="AC61" i="39"/>
  <c r="AB61" i="39"/>
  <c r="AB125" i="39" s="1"/>
  <c r="AB128" i="39" s="1"/>
  <c r="W61" i="39"/>
  <c r="Y61" i="39" s="1"/>
  <c r="U61" i="39"/>
  <c r="S61" i="39"/>
  <c r="Y51" i="39"/>
  <c r="X51" i="39"/>
  <c r="Y41" i="39"/>
  <c r="X41" i="39"/>
  <c r="Y40" i="39"/>
  <c r="Y39" i="39"/>
  <c r="Y38" i="39"/>
  <c r="Y37" i="39"/>
  <c r="Y36" i="39"/>
  <c r="Y35" i="39"/>
  <c r="Y34" i="39"/>
  <c r="Y33" i="39"/>
  <c r="Y32" i="39"/>
  <c r="Y31" i="39"/>
  <c r="X31" i="39"/>
  <c r="Y30" i="39"/>
  <c r="Y29" i="39"/>
  <c r="Y28" i="39"/>
  <c r="Y27" i="39"/>
  <c r="Y26" i="39"/>
  <c r="Y25" i="39"/>
  <c r="Y24" i="39"/>
  <c r="Y23" i="39"/>
  <c r="Y22" i="39"/>
  <c r="Y21" i="39"/>
  <c r="X21" i="39"/>
  <c r="W20" i="39"/>
  <c r="W15" i="39" s="1"/>
  <c r="U20" i="39"/>
  <c r="S20" i="39"/>
  <c r="Y20" i="39" s="1"/>
  <c r="Y19" i="39"/>
  <c r="X19" i="39"/>
  <c r="W18" i="39"/>
  <c r="U18" i="39"/>
  <c r="S18" i="39"/>
  <c r="Y18" i="39" s="1"/>
  <c r="Y17" i="39"/>
  <c r="X17" i="39"/>
  <c r="W16" i="39"/>
  <c r="U16" i="39"/>
  <c r="S16" i="39"/>
  <c r="Y16" i="39" s="1"/>
  <c r="AD15" i="39"/>
  <c r="U15" i="39"/>
  <c r="U11" i="39" s="1"/>
  <c r="AB12" i="39"/>
  <c r="AB14" i="39" s="1"/>
  <c r="AD11" i="39"/>
  <c r="W11" i="39" l="1"/>
  <c r="AB11" i="39" s="1"/>
  <c r="Y75" i="39"/>
  <c r="S96" i="39"/>
  <c r="Y105" i="39"/>
  <c r="W75" i="39"/>
  <c r="Y83" i="39"/>
  <c r="Y115" i="39"/>
  <c r="Y119" i="39"/>
  <c r="Y76" i="39"/>
  <c r="S15" i="39"/>
  <c r="AB96" i="39" l="1"/>
  <c r="Y96" i="39"/>
  <c r="S95" i="39"/>
  <c r="Y95" i="39" s="1"/>
  <c r="Y15" i="39"/>
  <c r="S11" i="39" l="1"/>
  <c r="Y11" i="39" s="1"/>
  <c r="R30" i="16" l="1"/>
  <c r="R29" i="16"/>
  <c r="R28" i="16"/>
  <c r="R27" i="16"/>
  <c r="R26" i="16"/>
  <c r="R25" i="16"/>
  <c r="R24" i="16"/>
  <c r="R23" i="16"/>
  <c r="R22" i="16"/>
  <c r="R21" i="16"/>
  <c r="R20" i="16"/>
  <c r="R19" i="16"/>
  <c r="R18" i="16"/>
  <c r="R17" i="16"/>
  <c r="P30" i="16"/>
  <c r="P29" i="16"/>
  <c r="P28" i="16"/>
  <c r="P27" i="16"/>
  <c r="P26" i="16"/>
  <c r="P25" i="16"/>
  <c r="P24" i="16"/>
  <c r="P23" i="16"/>
  <c r="P22" i="16"/>
  <c r="P21" i="16"/>
  <c r="P20" i="16"/>
  <c r="P19" i="16"/>
  <c r="P18" i="16"/>
  <c r="P17" i="16"/>
  <c r="P16" i="16"/>
  <c r="N30" i="16"/>
  <c r="N29" i="16"/>
  <c r="N28" i="16"/>
  <c r="N27" i="16"/>
  <c r="N26" i="16"/>
  <c r="N25" i="16"/>
  <c r="N24" i="16"/>
  <c r="N23" i="16"/>
  <c r="N22" i="16"/>
  <c r="N21" i="16"/>
  <c r="N20" i="16"/>
  <c r="N19" i="16"/>
  <c r="N18" i="16"/>
  <c r="N17" i="16"/>
  <c r="R16" i="16"/>
  <c r="N16" i="16"/>
  <c r="P14" i="16"/>
  <c r="P13" i="16"/>
  <c r="P11" i="16"/>
  <c r="P10" i="16"/>
  <c r="P9" i="16"/>
  <c r="P8" i="16"/>
  <c r="P7" i="16"/>
  <c r="R14" i="16"/>
  <c r="R13" i="16"/>
  <c r="R12" i="16"/>
  <c r="R11" i="16"/>
  <c r="R10" i="16"/>
  <c r="R9" i="16"/>
  <c r="R8" i="16"/>
  <c r="R7" i="16"/>
  <c r="N14" i="16"/>
  <c r="N13" i="16"/>
  <c r="M14" i="16"/>
  <c r="M13" i="16"/>
  <c r="L14" i="16"/>
  <c r="K13" i="16"/>
  <c r="F14" i="16"/>
  <c r="E13" i="16"/>
  <c r="N12" i="16"/>
  <c r="N11" i="16"/>
  <c r="N10" i="16"/>
  <c r="N9" i="16"/>
  <c r="N8" i="16"/>
  <c r="N7" i="16"/>
  <c r="R6" i="16"/>
  <c r="P6" i="16"/>
  <c r="N6" i="16"/>
  <c r="M30" i="16"/>
  <c r="M28" i="16"/>
  <c r="M29" i="16"/>
  <c r="L30" i="16"/>
  <c r="K29" i="16"/>
  <c r="F30" i="16"/>
  <c r="E29" i="16"/>
  <c r="M27" i="16"/>
  <c r="M26" i="16"/>
  <c r="M25" i="16"/>
  <c r="M24" i="16"/>
  <c r="M22" i="16"/>
  <c r="M23" i="16"/>
  <c r="M21" i="16"/>
  <c r="M20" i="16"/>
  <c r="M19" i="16"/>
  <c r="M18" i="16"/>
  <c r="M17" i="16"/>
  <c r="M16" i="16"/>
  <c r="P7" i="14"/>
  <c r="P6" i="14"/>
  <c r="J7" i="14"/>
  <c r="J6" i="14"/>
  <c r="J5" i="14"/>
  <c r="M12" i="16" l="1"/>
  <c r="M11" i="16"/>
  <c r="M10" i="16"/>
  <c r="M9" i="16"/>
  <c r="M8" i="16"/>
  <c r="M7" i="16"/>
  <c r="M6" i="16"/>
  <c r="J28" i="16" l="1"/>
  <c r="L27" i="16"/>
  <c r="L26" i="16"/>
  <c r="K25" i="16"/>
  <c r="J24" i="16"/>
  <c r="L23" i="16"/>
  <c r="K22" i="16"/>
  <c r="L21" i="16"/>
  <c r="K20" i="16"/>
  <c r="L19" i="16"/>
  <c r="K18" i="16"/>
  <c r="J17" i="16"/>
  <c r="I16" i="16"/>
  <c r="L12" i="16"/>
  <c r="L11" i="16" l="1"/>
  <c r="L10" i="16"/>
  <c r="K9" i="16"/>
  <c r="J8" i="16"/>
  <c r="I7" i="16"/>
  <c r="H6" i="16"/>
  <c r="H6" i="3" l="1"/>
  <c r="H5" i="3"/>
  <c r="H4" i="3"/>
  <c r="G6" i="3"/>
  <c r="G5" i="3"/>
  <c r="G4" i="3"/>
  <c r="L29" i="1" l="1"/>
  <c r="K28" i="1"/>
  <c r="J27" i="1"/>
  <c r="L26" i="1"/>
  <c r="L25" i="1"/>
  <c r="K24" i="1"/>
  <c r="J23" i="1"/>
  <c r="L22" i="1"/>
  <c r="K21" i="1"/>
  <c r="L20" i="1"/>
  <c r="K19" i="1"/>
  <c r="L18" i="1"/>
  <c r="K17" i="1"/>
  <c r="J16" i="1"/>
  <c r="I15" i="1"/>
  <c r="F6" i="3" s="1"/>
  <c r="L13" i="1"/>
  <c r="K12" i="1"/>
  <c r="L11" i="1"/>
  <c r="L10" i="1"/>
  <c r="L9" i="1"/>
  <c r="K8" i="1"/>
  <c r="J7" i="1"/>
  <c r="I6" i="1"/>
  <c r="F5" i="3" s="1"/>
  <c r="H5" i="1"/>
  <c r="E4" i="3" s="1"/>
  <c r="F29" i="1"/>
  <c r="E29" i="1"/>
  <c r="E28" i="1"/>
  <c r="D28" i="1"/>
  <c r="D27" i="1"/>
  <c r="D28" i="16" s="1"/>
  <c r="C27" i="1"/>
  <c r="F26" i="1"/>
  <c r="F27" i="16" s="1"/>
  <c r="C23" i="35" s="1"/>
  <c r="E26" i="1"/>
  <c r="F25" i="1"/>
  <c r="F26" i="16" s="1"/>
  <c r="C22" i="35" s="1"/>
  <c r="E25" i="1"/>
  <c r="E24" i="1"/>
  <c r="E25" i="16" s="1"/>
  <c r="D24" i="1"/>
  <c r="D23" i="1"/>
  <c r="D24" i="16" s="1"/>
  <c r="A20" i="35" s="1"/>
  <c r="C23" i="1"/>
  <c r="F22" i="1"/>
  <c r="F23" i="16" s="1"/>
  <c r="E22" i="1"/>
  <c r="E21" i="1"/>
  <c r="E22" i="16" s="1"/>
  <c r="D21" i="1"/>
  <c r="F20" i="1"/>
  <c r="F21" i="16" s="1"/>
  <c r="C17" i="35" s="1"/>
  <c r="E20" i="1"/>
  <c r="E19" i="1"/>
  <c r="E20" i="16" s="1"/>
  <c r="D19" i="1"/>
  <c r="F18" i="1"/>
  <c r="F19" i="16" s="1"/>
  <c r="C15" i="35" s="1"/>
  <c r="E18" i="1"/>
  <c r="E17" i="1"/>
  <c r="E18" i="16" s="1"/>
  <c r="B14" i="35" s="1"/>
  <c r="D17" i="1"/>
  <c r="D16" i="1"/>
  <c r="D17" i="16" s="1"/>
  <c r="A13" i="35" s="1"/>
  <c r="C16" i="1"/>
  <c r="C15" i="1"/>
  <c r="B15" i="1"/>
  <c r="F13" i="1"/>
  <c r="E13" i="1"/>
  <c r="E12" i="1"/>
  <c r="D12" i="1"/>
  <c r="E11" i="1"/>
  <c r="E10" i="1"/>
  <c r="F9" i="1"/>
  <c r="F10" i="16" s="1"/>
  <c r="C8" i="35" s="1"/>
  <c r="E9" i="1"/>
  <c r="E8" i="1"/>
  <c r="E9" i="16" s="1"/>
  <c r="D8" i="1"/>
  <c r="D7" i="1"/>
  <c r="D8" i="16" s="1"/>
  <c r="A6" i="35" s="1"/>
  <c r="C7" i="1"/>
  <c r="F11" i="1"/>
  <c r="F12" i="16" s="1"/>
  <c r="C10" i="35" s="1"/>
  <c r="F10" i="1"/>
  <c r="F11" i="16" s="1"/>
  <c r="C6" i="1"/>
  <c r="B6" i="1"/>
  <c r="A5" i="1"/>
  <c r="B5" i="1"/>
  <c r="F144" i="35"/>
  <c r="C144" i="35"/>
  <c r="F143" i="35"/>
  <c r="C143" i="35"/>
  <c r="F142" i="35"/>
  <c r="C142" i="35"/>
  <c r="F141" i="35"/>
  <c r="C141" i="35"/>
  <c r="E140" i="35"/>
  <c r="B140" i="35"/>
  <c r="D139" i="35"/>
  <c r="A139" i="35"/>
  <c r="F137" i="35"/>
  <c r="C137" i="35"/>
  <c r="F136" i="35"/>
  <c r="C136" i="35"/>
  <c r="F135" i="35"/>
  <c r="C135" i="35"/>
  <c r="F134" i="35"/>
  <c r="C134" i="35"/>
  <c r="E133" i="35"/>
  <c r="B133" i="35"/>
  <c r="D132" i="35"/>
  <c r="A132" i="35"/>
  <c r="F130" i="35"/>
  <c r="C130" i="35"/>
  <c r="F129" i="35"/>
  <c r="C129" i="35"/>
  <c r="F128" i="35"/>
  <c r="C128" i="35"/>
  <c r="F127" i="35"/>
  <c r="C127" i="35"/>
  <c r="E126" i="35"/>
  <c r="B126" i="35"/>
  <c r="D125" i="35"/>
  <c r="A125" i="35"/>
  <c r="F123" i="35"/>
  <c r="C123" i="35"/>
  <c r="F122" i="35"/>
  <c r="C122" i="35"/>
  <c r="F121" i="35"/>
  <c r="C121" i="35"/>
  <c r="F120" i="35"/>
  <c r="C120" i="35"/>
  <c r="E119" i="35"/>
  <c r="B119" i="35"/>
  <c r="D118" i="35"/>
  <c r="A118" i="35"/>
  <c r="F116" i="35"/>
  <c r="C116" i="35"/>
  <c r="F115" i="35"/>
  <c r="C115" i="35"/>
  <c r="F114" i="35"/>
  <c r="C114" i="35"/>
  <c r="F113" i="35"/>
  <c r="C113" i="35"/>
  <c r="E112" i="35"/>
  <c r="B112" i="35"/>
  <c r="D111" i="35"/>
  <c r="A111" i="35"/>
  <c r="F109" i="35"/>
  <c r="C109" i="35"/>
  <c r="F108" i="35"/>
  <c r="C108" i="35"/>
  <c r="F107" i="35"/>
  <c r="C107" i="35"/>
  <c r="F106" i="35"/>
  <c r="C106" i="35"/>
  <c r="E105" i="35"/>
  <c r="B105" i="35"/>
  <c r="D104" i="35"/>
  <c r="A104" i="35"/>
  <c r="F102" i="35"/>
  <c r="C102" i="35"/>
  <c r="F101" i="35"/>
  <c r="C101" i="35"/>
  <c r="F100" i="35"/>
  <c r="C100" i="35"/>
  <c r="F99" i="35"/>
  <c r="C99" i="35"/>
  <c r="E98" i="35"/>
  <c r="B98" i="35"/>
  <c r="D97" i="35"/>
  <c r="A97" i="35"/>
  <c r="F95" i="35"/>
  <c r="C95" i="35"/>
  <c r="F94" i="35"/>
  <c r="C94" i="35"/>
  <c r="F93" i="35"/>
  <c r="C93" i="35"/>
  <c r="F92" i="35"/>
  <c r="C92" i="35"/>
  <c r="E91" i="35"/>
  <c r="B91" i="35"/>
  <c r="D90" i="35"/>
  <c r="A90" i="35"/>
  <c r="F88" i="35"/>
  <c r="C88" i="35"/>
  <c r="F87" i="35"/>
  <c r="C87" i="35"/>
  <c r="F86" i="35"/>
  <c r="C86" i="35"/>
  <c r="F85" i="35"/>
  <c r="C85" i="35"/>
  <c r="E84" i="35"/>
  <c r="B84" i="35"/>
  <c r="D83" i="35"/>
  <c r="A83" i="35"/>
  <c r="F81" i="35"/>
  <c r="C81" i="35"/>
  <c r="F80" i="35"/>
  <c r="C80" i="35"/>
  <c r="F79" i="35"/>
  <c r="C79" i="35"/>
  <c r="F78" i="35"/>
  <c r="C78" i="35"/>
  <c r="E77" i="35"/>
  <c r="B77" i="35"/>
  <c r="D76" i="35"/>
  <c r="A76" i="35"/>
  <c r="F74" i="35"/>
  <c r="C74" i="35"/>
  <c r="F73" i="35"/>
  <c r="C73" i="35"/>
  <c r="F72" i="35"/>
  <c r="C72" i="35"/>
  <c r="F71" i="35"/>
  <c r="C71" i="35"/>
  <c r="E70" i="35"/>
  <c r="B70" i="35"/>
  <c r="D69" i="35"/>
  <c r="A69" i="35"/>
  <c r="F67" i="35"/>
  <c r="C67" i="35"/>
  <c r="F66" i="35"/>
  <c r="C66" i="35"/>
  <c r="F65" i="35"/>
  <c r="C65" i="35"/>
  <c r="F64" i="35"/>
  <c r="C64" i="35"/>
  <c r="E63" i="35"/>
  <c r="B63" i="35"/>
  <c r="D62" i="35"/>
  <c r="A62" i="35"/>
  <c r="F60" i="35"/>
  <c r="C60" i="35"/>
  <c r="F59" i="35"/>
  <c r="C59" i="35"/>
  <c r="F58" i="35"/>
  <c r="C58" i="35"/>
  <c r="F57" i="35"/>
  <c r="C57" i="35"/>
  <c r="E56" i="35"/>
  <c r="B56" i="35"/>
  <c r="D55" i="35"/>
  <c r="A55" i="35"/>
  <c r="F53" i="35"/>
  <c r="C53" i="35"/>
  <c r="F52" i="35"/>
  <c r="C52" i="35"/>
  <c r="F51" i="35"/>
  <c r="C51" i="35"/>
  <c r="F50" i="35"/>
  <c r="C50" i="35"/>
  <c r="E49" i="35"/>
  <c r="B49" i="35"/>
  <c r="D48" i="35"/>
  <c r="A48" i="35"/>
  <c r="F46" i="35"/>
  <c r="C46" i="35"/>
  <c r="F45" i="35"/>
  <c r="C45" i="35"/>
  <c r="F44" i="35"/>
  <c r="C44" i="35"/>
  <c r="F43" i="35"/>
  <c r="C43" i="35"/>
  <c r="E42" i="35"/>
  <c r="B42" i="35"/>
  <c r="D41" i="35"/>
  <c r="A41" i="35"/>
  <c r="F39" i="35"/>
  <c r="C39" i="35"/>
  <c r="F38" i="35"/>
  <c r="C38" i="35"/>
  <c r="F37" i="35"/>
  <c r="C37" i="35"/>
  <c r="F36" i="35"/>
  <c r="C36" i="35"/>
  <c r="E35" i="35"/>
  <c r="B35" i="35"/>
  <c r="D34" i="35"/>
  <c r="A34" i="35"/>
  <c r="F32" i="35"/>
  <c r="C32" i="35"/>
  <c r="F31" i="35"/>
  <c r="C31" i="35"/>
  <c r="F30" i="35"/>
  <c r="C30" i="35"/>
  <c r="F29" i="35"/>
  <c r="C29" i="35"/>
  <c r="E28" i="35"/>
  <c r="B28" i="35"/>
  <c r="D27" i="35"/>
  <c r="A27" i="35"/>
  <c r="F25" i="35"/>
  <c r="C25" i="35"/>
  <c r="F24" i="35"/>
  <c r="C24" i="35"/>
  <c r="F23" i="35"/>
  <c r="F22" i="35"/>
  <c r="E21" i="35"/>
  <c r="B21" i="35"/>
  <c r="D20" i="35"/>
  <c r="F18" i="35"/>
  <c r="C18" i="35"/>
  <c r="F17" i="35"/>
  <c r="F16" i="35"/>
  <c r="C16" i="35"/>
  <c r="F15" i="35"/>
  <c r="E14" i="35"/>
  <c r="D13" i="35"/>
  <c r="F11" i="35"/>
  <c r="C11" i="35"/>
  <c r="F10" i="35"/>
  <c r="F9" i="35"/>
  <c r="C9" i="35"/>
  <c r="F8" i="35"/>
  <c r="E7" i="35"/>
  <c r="B7" i="35"/>
  <c r="D6" i="35"/>
  <c r="B6" i="16" l="1"/>
  <c r="B4" i="3"/>
  <c r="A6" i="16"/>
  <c r="A4" i="3"/>
  <c r="B7" i="16"/>
  <c r="B5" i="3"/>
  <c r="B16" i="16"/>
  <c r="B6" i="3"/>
  <c r="C16" i="16"/>
  <c r="C6" i="3"/>
  <c r="C7" i="16"/>
  <c r="C5" i="3"/>
  <c r="W6" i="22"/>
  <c r="W7" i="22"/>
  <c r="W8" i="22"/>
  <c r="W9" i="22"/>
  <c r="W10" i="22"/>
  <c r="W11" i="22"/>
  <c r="W13" i="22"/>
  <c r="W14" i="22"/>
  <c r="W15" i="22"/>
  <c r="W16" i="22"/>
  <c r="W17" i="22"/>
  <c r="W18" i="22"/>
  <c r="W20" i="22"/>
  <c r="W21" i="22"/>
  <c r="W22" i="22"/>
  <c r="W23" i="22"/>
  <c r="W24" i="22"/>
  <c r="W25" i="22"/>
  <c r="W27" i="22"/>
  <c r="W28" i="22"/>
  <c r="W29" i="22"/>
  <c r="W30" i="22"/>
  <c r="W31" i="22"/>
  <c r="W32" i="22"/>
  <c r="W34" i="22"/>
  <c r="W35" i="22"/>
  <c r="W36" i="22"/>
  <c r="W37" i="22"/>
  <c r="W38" i="22"/>
  <c r="W39" i="22"/>
  <c r="W41" i="22"/>
  <c r="W42" i="22"/>
  <c r="W43" i="22"/>
  <c r="W44" i="22"/>
  <c r="W45" i="22"/>
  <c r="W46" i="22"/>
  <c r="W48" i="22"/>
  <c r="W49" i="22"/>
  <c r="W50" i="22"/>
  <c r="W51" i="22"/>
  <c r="W52" i="22"/>
  <c r="W53" i="22"/>
  <c r="W55" i="22"/>
  <c r="W56" i="22"/>
  <c r="W57" i="22"/>
  <c r="W58" i="22"/>
  <c r="W59" i="22"/>
  <c r="W60" i="22"/>
  <c r="W62" i="22"/>
  <c r="W63" i="22"/>
  <c r="W64" i="22"/>
  <c r="W65" i="22"/>
  <c r="W66" i="22"/>
  <c r="W67" i="22"/>
  <c r="W69" i="22"/>
  <c r="W70" i="22"/>
  <c r="W71" i="22"/>
  <c r="W72" i="22"/>
  <c r="W73" i="22"/>
  <c r="W74" i="22"/>
  <c r="W76" i="22"/>
  <c r="W77" i="22"/>
  <c r="W78" i="22"/>
  <c r="W79" i="22"/>
  <c r="W80" i="22"/>
  <c r="W81" i="22"/>
  <c r="W83" i="22"/>
  <c r="W84" i="22"/>
  <c r="W85" i="22"/>
  <c r="W86" i="22"/>
  <c r="W87" i="22"/>
  <c r="W88" i="22"/>
  <c r="W90" i="22"/>
  <c r="W91" i="22"/>
  <c r="W92" i="22"/>
  <c r="W93" i="22"/>
  <c r="W94" i="22"/>
  <c r="W95" i="22"/>
  <c r="W97" i="22"/>
  <c r="W98" i="22"/>
  <c r="W99" i="22"/>
  <c r="W100" i="22"/>
  <c r="W101" i="22"/>
  <c r="W102" i="22"/>
  <c r="W104" i="22"/>
  <c r="W105" i="22"/>
  <c r="W106" i="22"/>
  <c r="W107" i="22"/>
  <c r="W108" i="22"/>
  <c r="W109" i="22"/>
  <c r="W111" i="22"/>
  <c r="W112" i="22"/>
  <c r="W113" i="22"/>
  <c r="W114" i="22"/>
  <c r="W115" i="22"/>
  <c r="W116" i="22"/>
  <c r="W118" i="22"/>
  <c r="W119" i="22"/>
  <c r="W120" i="22"/>
  <c r="W121" i="22"/>
  <c r="W122" i="22"/>
  <c r="W123" i="22"/>
  <c r="W125" i="22"/>
  <c r="W126" i="22"/>
  <c r="W127" i="22"/>
  <c r="W128" i="22"/>
  <c r="W129" i="22"/>
  <c r="W130" i="22"/>
  <c r="W132" i="22"/>
  <c r="W133" i="22"/>
  <c r="W134" i="22"/>
  <c r="W135" i="22"/>
  <c r="W136" i="22"/>
  <c r="W137" i="22"/>
  <c r="W139" i="22"/>
  <c r="W140" i="22"/>
  <c r="W141" i="22"/>
  <c r="W142" i="22"/>
  <c r="W143" i="22"/>
  <c r="W144" i="22"/>
  <c r="V6" i="22"/>
  <c r="V7" i="22"/>
  <c r="V8" i="22"/>
  <c r="V9" i="22"/>
  <c r="V10" i="22"/>
  <c r="V11" i="22"/>
  <c r="V13" i="22"/>
  <c r="V14" i="22"/>
  <c r="V15" i="22"/>
  <c r="V16" i="22"/>
  <c r="V17" i="22"/>
  <c r="V18" i="22"/>
  <c r="V20" i="22"/>
  <c r="V21" i="22"/>
  <c r="V22" i="22"/>
  <c r="V23" i="22"/>
  <c r="V24" i="22"/>
  <c r="V25" i="22"/>
  <c r="V27" i="22"/>
  <c r="V28" i="22"/>
  <c r="V29" i="22"/>
  <c r="V30" i="22"/>
  <c r="V31" i="22"/>
  <c r="V32" i="22"/>
  <c r="V34" i="22"/>
  <c r="V35" i="22"/>
  <c r="V36" i="22"/>
  <c r="V37" i="22"/>
  <c r="V38" i="22"/>
  <c r="V39" i="22"/>
  <c r="V41" i="22"/>
  <c r="V42" i="22"/>
  <c r="V43" i="22"/>
  <c r="V44" i="22"/>
  <c r="V45" i="22"/>
  <c r="V46" i="22"/>
  <c r="V48" i="22"/>
  <c r="V49" i="22"/>
  <c r="V50" i="22"/>
  <c r="V51" i="22"/>
  <c r="V52" i="22"/>
  <c r="V53" i="22"/>
  <c r="V55" i="22"/>
  <c r="V56" i="22"/>
  <c r="V57" i="22"/>
  <c r="V58" i="22"/>
  <c r="V59" i="22"/>
  <c r="V60" i="22"/>
  <c r="V62" i="22"/>
  <c r="V63" i="22"/>
  <c r="V64" i="22"/>
  <c r="V65" i="22"/>
  <c r="V66" i="22"/>
  <c r="V67" i="22"/>
  <c r="V69" i="22"/>
  <c r="V70" i="22"/>
  <c r="V71" i="22"/>
  <c r="V72" i="22"/>
  <c r="V73" i="22"/>
  <c r="V74" i="22"/>
  <c r="V76" i="22"/>
  <c r="V77" i="22"/>
  <c r="V78" i="22"/>
  <c r="V79" i="22"/>
  <c r="V80" i="22"/>
  <c r="V81" i="22"/>
  <c r="V83" i="22"/>
  <c r="V84" i="22"/>
  <c r="V85" i="22"/>
  <c r="V86" i="22"/>
  <c r="V87" i="22"/>
  <c r="V88" i="22"/>
  <c r="V90" i="22"/>
  <c r="V91" i="22"/>
  <c r="V92" i="22"/>
  <c r="V93" i="22"/>
  <c r="V94" i="22"/>
  <c r="V95" i="22"/>
  <c r="V97" i="22"/>
  <c r="V98" i="22"/>
  <c r="V99" i="22"/>
  <c r="V100" i="22"/>
  <c r="V101" i="22"/>
  <c r="V102" i="22"/>
  <c r="V104" i="22"/>
  <c r="V105" i="22"/>
  <c r="V106" i="22"/>
  <c r="V107" i="22"/>
  <c r="V108" i="22"/>
  <c r="V109" i="22"/>
  <c r="V111" i="22"/>
  <c r="V112" i="22"/>
  <c r="V113" i="22"/>
  <c r="V114" i="22"/>
  <c r="V115" i="22"/>
  <c r="V116" i="22"/>
  <c r="V118" i="22"/>
  <c r="V119" i="22"/>
  <c r="V120" i="22"/>
  <c r="V121" i="22"/>
  <c r="V122" i="22"/>
  <c r="V123" i="22"/>
  <c r="V125" i="22"/>
  <c r="V126" i="22"/>
  <c r="V127" i="22"/>
  <c r="V128" i="22"/>
  <c r="V129" i="22"/>
  <c r="V130" i="22"/>
  <c r="V132" i="22"/>
  <c r="V133" i="22"/>
  <c r="V134" i="22"/>
  <c r="V135" i="22"/>
  <c r="V136" i="22"/>
  <c r="V137" i="22"/>
  <c r="V139" i="22"/>
  <c r="V140" i="22"/>
  <c r="V141" i="22"/>
  <c r="V142" i="22"/>
  <c r="V143" i="22"/>
  <c r="V144" i="22"/>
  <c r="F144" i="24"/>
  <c r="C144" i="24"/>
  <c r="F143" i="24"/>
  <c r="C143" i="24"/>
  <c r="F142" i="24"/>
  <c r="C142" i="24"/>
  <c r="F141" i="24"/>
  <c r="C141" i="24"/>
  <c r="E140" i="24"/>
  <c r="B140" i="24"/>
  <c r="D139" i="24"/>
  <c r="A139" i="24"/>
  <c r="H138" i="24"/>
  <c r="F137" i="24"/>
  <c r="C137" i="24"/>
  <c r="F136" i="24"/>
  <c r="C136" i="24"/>
  <c r="F135" i="24"/>
  <c r="C135" i="24"/>
  <c r="F134" i="24"/>
  <c r="C134" i="24"/>
  <c r="E133" i="24"/>
  <c r="B133" i="24"/>
  <c r="D132" i="24"/>
  <c r="A132" i="24"/>
  <c r="H131" i="24"/>
  <c r="F130" i="24"/>
  <c r="C130" i="24"/>
  <c r="F129" i="24"/>
  <c r="C129" i="24"/>
  <c r="F128" i="24"/>
  <c r="C128" i="24"/>
  <c r="F127" i="24"/>
  <c r="C127" i="24"/>
  <c r="E126" i="24"/>
  <c r="B126" i="24"/>
  <c r="D125" i="24"/>
  <c r="A125" i="24"/>
  <c r="H124" i="24"/>
  <c r="F123" i="24"/>
  <c r="C123" i="24"/>
  <c r="F122" i="24"/>
  <c r="C122" i="24"/>
  <c r="F121" i="24"/>
  <c r="C121" i="24"/>
  <c r="F120" i="24"/>
  <c r="C120" i="24"/>
  <c r="E119" i="24"/>
  <c r="B119" i="24"/>
  <c r="D118" i="24"/>
  <c r="A118" i="24"/>
  <c r="H117" i="24"/>
  <c r="F116" i="24"/>
  <c r="C116" i="24"/>
  <c r="F115" i="24"/>
  <c r="C115" i="24"/>
  <c r="F114" i="24"/>
  <c r="C114" i="24"/>
  <c r="F113" i="24"/>
  <c r="C113" i="24"/>
  <c r="E112" i="24"/>
  <c r="B112" i="24"/>
  <c r="D111" i="24"/>
  <c r="A111" i="24"/>
  <c r="H110" i="24"/>
  <c r="F109" i="24"/>
  <c r="C109" i="24"/>
  <c r="F108" i="24"/>
  <c r="C108" i="24"/>
  <c r="F107" i="24"/>
  <c r="C107" i="24"/>
  <c r="F106" i="24"/>
  <c r="C106" i="24"/>
  <c r="E105" i="24"/>
  <c r="B105" i="24"/>
  <c r="D104" i="24"/>
  <c r="A104" i="24"/>
  <c r="H103" i="24"/>
  <c r="F102" i="24"/>
  <c r="C102" i="24"/>
  <c r="F101" i="24"/>
  <c r="C101" i="24"/>
  <c r="F100" i="24"/>
  <c r="C100" i="24"/>
  <c r="F99" i="24"/>
  <c r="C99" i="24"/>
  <c r="E98" i="24"/>
  <c r="B98" i="24"/>
  <c r="D97" i="24"/>
  <c r="A97" i="24"/>
  <c r="H96" i="24"/>
  <c r="F95" i="24"/>
  <c r="C95" i="24"/>
  <c r="F94" i="24"/>
  <c r="C94" i="24"/>
  <c r="F93" i="24"/>
  <c r="C93" i="24"/>
  <c r="F92" i="24"/>
  <c r="C92" i="24"/>
  <c r="E91" i="24"/>
  <c r="B91" i="24"/>
  <c r="D90" i="24"/>
  <c r="A90" i="24"/>
  <c r="H89" i="24"/>
  <c r="F88" i="24"/>
  <c r="C88" i="24"/>
  <c r="F87" i="24"/>
  <c r="C87" i="24"/>
  <c r="F86" i="24"/>
  <c r="C86" i="24"/>
  <c r="F85" i="24"/>
  <c r="C85" i="24"/>
  <c r="E84" i="24"/>
  <c r="B84" i="24"/>
  <c r="D83" i="24"/>
  <c r="A83" i="24"/>
  <c r="H82" i="24"/>
  <c r="F81" i="24"/>
  <c r="C81" i="24"/>
  <c r="F80" i="24"/>
  <c r="C80" i="24"/>
  <c r="F79" i="24"/>
  <c r="C79" i="24"/>
  <c r="F78" i="24"/>
  <c r="C78" i="24"/>
  <c r="E77" i="24"/>
  <c r="B77" i="24"/>
  <c r="D76" i="24"/>
  <c r="A76" i="24"/>
  <c r="H75" i="24"/>
  <c r="F74" i="24"/>
  <c r="C74" i="24"/>
  <c r="F73" i="24"/>
  <c r="C73" i="24"/>
  <c r="F72" i="24"/>
  <c r="C72" i="24"/>
  <c r="F71" i="24"/>
  <c r="C71" i="24"/>
  <c r="E70" i="24"/>
  <c r="B70" i="24"/>
  <c r="D69" i="24"/>
  <c r="A69" i="24"/>
  <c r="H68" i="24"/>
  <c r="F67" i="24"/>
  <c r="C67" i="24"/>
  <c r="F66" i="24"/>
  <c r="C66" i="24"/>
  <c r="F65" i="24"/>
  <c r="C65" i="24"/>
  <c r="F64" i="24"/>
  <c r="C64" i="24"/>
  <c r="E63" i="24"/>
  <c r="B63" i="24"/>
  <c r="D62" i="24"/>
  <c r="A62" i="24"/>
  <c r="H61" i="24"/>
  <c r="F60" i="24"/>
  <c r="C60" i="24"/>
  <c r="F59" i="24"/>
  <c r="C59" i="24"/>
  <c r="F58" i="24"/>
  <c r="C58" i="24"/>
  <c r="F57" i="24"/>
  <c r="C57" i="24"/>
  <c r="E56" i="24"/>
  <c r="B56" i="24"/>
  <c r="D55" i="24"/>
  <c r="A55" i="24"/>
  <c r="H54" i="24"/>
  <c r="F53" i="24"/>
  <c r="C53" i="24"/>
  <c r="F52" i="24"/>
  <c r="C52" i="24"/>
  <c r="F51" i="24"/>
  <c r="C51" i="24"/>
  <c r="F50" i="24"/>
  <c r="C50" i="24"/>
  <c r="E49" i="24"/>
  <c r="B49" i="24"/>
  <c r="D48" i="24"/>
  <c r="A48" i="24"/>
  <c r="H47" i="24"/>
  <c r="F46" i="24"/>
  <c r="C46" i="24"/>
  <c r="F45" i="24"/>
  <c r="C45" i="24"/>
  <c r="F44" i="24"/>
  <c r="C44" i="24"/>
  <c r="F43" i="24"/>
  <c r="C43" i="24"/>
  <c r="E42" i="24"/>
  <c r="B42" i="24"/>
  <c r="D41" i="24"/>
  <c r="A41" i="24"/>
  <c r="H40" i="24"/>
  <c r="F39" i="24"/>
  <c r="C39" i="24"/>
  <c r="F38" i="24"/>
  <c r="C38" i="24"/>
  <c r="F37" i="24"/>
  <c r="C37" i="24"/>
  <c r="F36" i="24"/>
  <c r="C36" i="24"/>
  <c r="E35" i="24"/>
  <c r="B35" i="24"/>
  <c r="D34" i="24"/>
  <c r="A34" i="24"/>
  <c r="H33" i="24"/>
  <c r="F32" i="24"/>
  <c r="C32" i="24"/>
  <c r="F31" i="24"/>
  <c r="C31" i="24"/>
  <c r="F30" i="24"/>
  <c r="C30" i="24"/>
  <c r="F29" i="24"/>
  <c r="C29" i="24"/>
  <c r="E28" i="24"/>
  <c r="B28" i="24"/>
  <c r="D27" i="24"/>
  <c r="A27" i="24"/>
  <c r="H26" i="24"/>
  <c r="F25" i="24"/>
  <c r="C25" i="24"/>
  <c r="F24" i="24"/>
  <c r="C24" i="24"/>
  <c r="F23" i="24"/>
  <c r="C23" i="24"/>
  <c r="F22" i="24"/>
  <c r="C22" i="24"/>
  <c r="E21" i="24"/>
  <c r="B21" i="24"/>
  <c r="D20" i="24"/>
  <c r="A20" i="24"/>
  <c r="H19" i="24"/>
  <c r="F18" i="24"/>
  <c r="C18" i="24"/>
  <c r="F17" i="24"/>
  <c r="C17" i="24"/>
  <c r="F16" i="24"/>
  <c r="C16" i="24"/>
  <c r="F15" i="24"/>
  <c r="C15" i="24"/>
  <c r="E14" i="24"/>
  <c r="B14" i="24"/>
  <c r="D13" i="24"/>
  <c r="A13" i="24"/>
  <c r="H12" i="24"/>
  <c r="F11" i="24"/>
  <c r="C11" i="24"/>
  <c r="F10" i="24"/>
  <c r="C10" i="24"/>
  <c r="F9" i="24"/>
  <c r="C9" i="24"/>
  <c r="F8" i="24"/>
  <c r="C8" i="24"/>
  <c r="E7" i="24"/>
  <c r="B7" i="24"/>
  <c r="D6" i="24"/>
  <c r="A6" i="24"/>
  <c r="H5" i="24"/>
  <c r="U144" i="22"/>
  <c r="R144" i="22"/>
  <c r="U143" i="22"/>
  <c r="R143" i="22"/>
  <c r="U142" i="22"/>
  <c r="R142" i="22"/>
  <c r="U141" i="22"/>
  <c r="R141" i="22"/>
  <c r="T140" i="22"/>
  <c r="Q140" i="22"/>
  <c r="S139" i="22"/>
  <c r="P139" i="22"/>
  <c r="U137" i="22"/>
  <c r="R137" i="22"/>
  <c r="U136" i="22"/>
  <c r="R136" i="22"/>
  <c r="U135" i="22"/>
  <c r="R135" i="22"/>
  <c r="U134" i="22"/>
  <c r="R134" i="22"/>
  <c r="T133" i="22"/>
  <c r="Q133" i="22"/>
  <c r="S132" i="22"/>
  <c r="P132" i="22"/>
  <c r="U130" i="22"/>
  <c r="R130" i="22"/>
  <c r="U129" i="22"/>
  <c r="R129" i="22"/>
  <c r="U128" i="22"/>
  <c r="R128" i="22"/>
  <c r="U127" i="22"/>
  <c r="R127" i="22"/>
  <c r="T126" i="22"/>
  <c r="Q126" i="22"/>
  <c r="S125" i="22"/>
  <c r="P125" i="22"/>
  <c r="U121" i="22"/>
  <c r="U122" i="22"/>
  <c r="U123" i="22"/>
  <c r="U120" i="22"/>
  <c r="T119" i="22"/>
  <c r="S118" i="22"/>
  <c r="R121" i="22"/>
  <c r="R122" i="22"/>
  <c r="R123" i="22"/>
  <c r="R120" i="22"/>
  <c r="Q119" i="22"/>
  <c r="P118" i="22"/>
  <c r="U116" i="22"/>
  <c r="R116" i="22"/>
  <c r="U115" i="22"/>
  <c r="R115" i="22"/>
  <c r="U114" i="22"/>
  <c r="R114" i="22"/>
  <c r="U113" i="22"/>
  <c r="R113" i="22"/>
  <c r="T112" i="22"/>
  <c r="Q112" i="22"/>
  <c r="S111" i="22"/>
  <c r="P111" i="22"/>
  <c r="U109" i="22"/>
  <c r="R109" i="22"/>
  <c r="U108" i="22"/>
  <c r="R108" i="22"/>
  <c r="U107" i="22"/>
  <c r="R107" i="22"/>
  <c r="U106" i="22"/>
  <c r="R106" i="22"/>
  <c r="T105" i="22"/>
  <c r="Q105" i="22"/>
  <c r="S104" i="22"/>
  <c r="P104" i="22"/>
  <c r="U102" i="22"/>
  <c r="R102" i="22"/>
  <c r="U101" i="22"/>
  <c r="R101" i="22"/>
  <c r="U100" i="22"/>
  <c r="R100" i="22"/>
  <c r="U99" i="22"/>
  <c r="R99" i="22"/>
  <c r="T98" i="22"/>
  <c r="Q98" i="22"/>
  <c r="S97" i="22"/>
  <c r="P97" i="22"/>
  <c r="U93" i="22"/>
  <c r="U94" i="22"/>
  <c r="U95" i="22"/>
  <c r="U92" i="22"/>
  <c r="T91" i="22"/>
  <c r="S90" i="22"/>
  <c r="R93" i="22"/>
  <c r="R94" i="22"/>
  <c r="R95" i="22"/>
  <c r="R92" i="22"/>
  <c r="Q91" i="22"/>
  <c r="P90" i="22"/>
  <c r="U88" i="22"/>
  <c r="R88" i="22"/>
  <c r="U87" i="22"/>
  <c r="R87" i="22"/>
  <c r="U86" i="22"/>
  <c r="R86" i="22"/>
  <c r="U85" i="22"/>
  <c r="R85" i="22"/>
  <c r="T84" i="22"/>
  <c r="Q84" i="22"/>
  <c r="S83" i="22"/>
  <c r="P83" i="22"/>
  <c r="U81" i="22"/>
  <c r="R81" i="22"/>
  <c r="U80" i="22"/>
  <c r="R80" i="22"/>
  <c r="U79" i="22"/>
  <c r="R79" i="22"/>
  <c r="U78" i="22"/>
  <c r="R78" i="22"/>
  <c r="T77" i="22"/>
  <c r="Q77" i="22"/>
  <c r="S76" i="22"/>
  <c r="P76" i="22"/>
  <c r="U74" i="22"/>
  <c r="R74" i="22"/>
  <c r="U73" i="22"/>
  <c r="R73" i="22"/>
  <c r="U72" i="22"/>
  <c r="R72" i="22"/>
  <c r="U71" i="22"/>
  <c r="R71" i="22"/>
  <c r="T70" i="22"/>
  <c r="Q70" i="22"/>
  <c r="S69" i="22"/>
  <c r="P69" i="22"/>
  <c r="U65" i="22"/>
  <c r="U66" i="22"/>
  <c r="U67" i="22"/>
  <c r="U64" i="22"/>
  <c r="T63" i="22"/>
  <c r="S62" i="22"/>
  <c r="R65" i="22"/>
  <c r="R66" i="22"/>
  <c r="R67" i="22"/>
  <c r="R64" i="22"/>
  <c r="Q63" i="22"/>
  <c r="P62" i="22"/>
  <c r="U60" i="22"/>
  <c r="R60" i="22"/>
  <c r="U59" i="22"/>
  <c r="R59" i="22"/>
  <c r="U58" i="22"/>
  <c r="R58" i="22"/>
  <c r="U57" i="22"/>
  <c r="R57" i="22"/>
  <c r="T56" i="22"/>
  <c r="Q56" i="22"/>
  <c r="S55" i="22"/>
  <c r="P55" i="22"/>
  <c r="U53" i="22"/>
  <c r="R53" i="22"/>
  <c r="U52" i="22"/>
  <c r="R52" i="22"/>
  <c r="U51" i="22"/>
  <c r="R51" i="22"/>
  <c r="U50" i="22"/>
  <c r="R50" i="22"/>
  <c r="T49" i="22"/>
  <c r="Q49" i="22"/>
  <c r="S48" i="22"/>
  <c r="P48" i="22"/>
  <c r="U46" i="22"/>
  <c r="R46" i="22"/>
  <c r="U45" i="22"/>
  <c r="R45" i="22"/>
  <c r="U44" i="22"/>
  <c r="R44" i="22"/>
  <c r="U43" i="22"/>
  <c r="R43" i="22"/>
  <c r="T42" i="22"/>
  <c r="Q42" i="22"/>
  <c r="S41" i="22"/>
  <c r="P41" i="22"/>
  <c r="U37" i="22"/>
  <c r="U38" i="22"/>
  <c r="U39" i="22"/>
  <c r="U36" i="22"/>
  <c r="T35" i="22"/>
  <c r="S34" i="22"/>
  <c r="R39" i="22"/>
  <c r="R38" i="22"/>
  <c r="R37" i="22"/>
  <c r="R36" i="22"/>
  <c r="Q35" i="22"/>
  <c r="P34" i="22"/>
  <c r="P6" i="22"/>
  <c r="U32" i="22"/>
  <c r="R32" i="22"/>
  <c r="U31" i="22"/>
  <c r="R31" i="22"/>
  <c r="U30" i="22"/>
  <c r="R30" i="22"/>
  <c r="U29" i="22"/>
  <c r="R29" i="22"/>
  <c r="T28" i="22"/>
  <c r="Q28" i="22"/>
  <c r="S27" i="22"/>
  <c r="P27" i="22"/>
  <c r="U25" i="22"/>
  <c r="R25" i="22"/>
  <c r="U24" i="22"/>
  <c r="R24" i="22"/>
  <c r="U23" i="22"/>
  <c r="R23" i="22"/>
  <c r="U22" i="22"/>
  <c r="R22" i="22"/>
  <c r="T21" i="22"/>
  <c r="Q21" i="22"/>
  <c r="S20" i="22"/>
  <c r="P20" i="22"/>
  <c r="U18" i="22"/>
  <c r="R18" i="22"/>
  <c r="U17" i="22"/>
  <c r="R17" i="22"/>
  <c r="U16" i="22"/>
  <c r="R16" i="22"/>
  <c r="U15" i="22"/>
  <c r="R15" i="22"/>
  <c r="T14" i="22"/>
  <c r="Q14" i="22"/>
  <c r="S13" i="22"/>
  <c r="P13" i="22"/>
  <c r="U9" i="22"/>
  <c r="U10" i="22"/>
  <c r="U11" i="22"/>
  <c r="U8" i="22"/>
  <c r="T7" i="22"/>
  <c r="S6" i="22"/>
  <c r="R9" i="22"/>
  <c r="R10" i="22"/>
  <c r="R11" i="22"/>
  <c r="R8" i="22"/>
  <c r="Q7" i="22"/>
  <c r="E138" i="22"/>
  <c r="D138" i="22"/>
  <c r="C138" i="22"/>
  <c r="B138" i="22"/>
  <c r="A138" i="22"/>
  <c r="E131" i="22"/>
  <c r="D131" i="22"/>
  <c r="C131" i="22"/>
  <c r="B131" i="22"/>
  <c r="A131" i="22"/>
  <c r="E124" i="22"/>
  <c r="D124" i="22"/>
  <c r="C124" i="22"/>
  <c r="B124" i="22"/>
  <c r="A124" i="22"/>
  <c r="E117" i="22"/>
  <c r="D117" i="22"/>
  <c r="C117" i="22"/>
  <c r="B117" i="22"/>
  <c r="A117" i="22"/>
  <c r="E110" i="22"/>
  <c r="D110" i="22"/>
  <c r="C110" i="22"/>
  <c r="B110" i="22"/>
  <c r="A110" i="22"/>
  <c r="E103" i="22"/>
  <c r="D103" i="22"/>
  <c r="C103" i="22"/>
  <c r="B103" i="22"/>
  <c r="A103" i="22"/>
  <c r="E96" i="22"/>
  <c r="D96" i="22"/>
  <c r="C96" i="22"/>
  <c r="B96" i="22"/>
  <c r="A96" i="22"/>
  <c r="E89" i="22"/>
  <c r="D89" i="22"/>
  <c r="C89" i="22"/>
  <c r="B89" i="22"/>
  <c r="A89" i="22"/>
  <c r="E82" i="22"/>
  <c r="D82" i="22"/>
  <c r="C82" i="22"/>
  <c r="B82" i="22"/>
  <c r="A82" i="22"/>
  <c r="E75" i="22"/>
  <c r="D75" i="22"/>
  <c r="C75" i="22"/>
  <c r="B75" i="22"/>
  <c r="A75" i="22"/>
  <c r="E68" i="22"/>
  <c r="D68" i="22"/>
  <c r="C68" i="22"/>
  <c r="A68" i="22"/>
  <c r="E61" i="22"/>
  <c r="D61" i="22"/>
  <c r="C61" i="22"/>
  <c r="B61" i="22"/>
  <c r="A61" i="22"/>
  <c r="E54" i="22"/>
  <c r="D54" i="22"/>
  <c r="C54" i="22"/>
  <c r="B54" i="22"/>
  <c r="A54" i="22"/>
  <c r="E47" i="22"/>
  <c r="D47" i="22"/>
  <c r="C47" i="22"/>
  <c r="B47" i="22"/>
  <c r="A47" i="22"/>
  <c r="E40" i="22"/>
  <c r="D40" i="22"/>
  <c r="C40" i="22"/>
  <c r="B40" i="22"/>
  <c r="A40" i="22"/>
  <c r="E33" i="22"/>
  <c r="D33" i="22"/>
  <c r="C33" i="22"/>
  <c r="B33" i="22"/>
  <c r="A33" i="22"/>
  <c r="E26" i="22"/>
  <c r="D26" i="22"/>
  <c r="C26" i="22"/>
  <c r="B26" i="22"/>
  <c r="A26" i="22"/>
  <c r="E19" i="22"/>
  <c r="D19" i="22"/>
  <c r="C19" i="22"/>
  <c r="B19" i="22"/>
  <c r="A19" i="22"/>
  <c r="E12" i="22"/>
  <c r="D12" i="22"/>
  <c r="C12" i="22"/>
  <c r="B12" i="22"/>
  <c r="A12" i="22"/>
  <c r="E5" i="22"/>
  <c r="D5" i="22"/>
  <c r="C5" i="22"/>
  <c r="B5" i="22"/>
  <c r="A5" i="22"/>
  <c r="S16" i="16" l="1"/>
  <c r="I5" i="4" l="1"/>
  <c r="I6" i="4"/>
  <c r="I7" i="4"/>
  <c r="I8" i="4"/>
  <c r="I9" i="4"/>
  <c r="I10" i="4"/>
  <c r="I11" i="4"/>
  <c r="I12" i="4"/>
  <c r="I13" i="4"/>
  <c r="I14" i="4"/>
  <c r="I15" i="4"/>
  <c r="I16" i="4"/>
  <c r="I17" i="4"/>
  <c r="I18" i="4"/>
  <c r="I19" i="4"/>
  <c r="I20" i="4"/>
  <c r="I21" i="4"/>
  <c r="I22" i="4"/>
  <c r="I23" i="4"/>
  <c r="I24" i="4"/>
  <c r="I25" i="4"/>
  <c r="I26" i="4"/>
  <c r="I27" i="4"/>
  <c r="I28" i="4"/>
  <c r="I4" i="4"/>
  <c r="G28" i="4"/>
  <c r="F28" i="4"/>
  <c r="E28" i="4"/>
  <c r="C28" i="4"/>
  <c r="B28" i="4"/>
  <c r="G27" i="4"/>
  <c r="F27" i="4"/>
  <c r="E27" i="4"/>
  <c r="C27" i="4"/>
  <c r="B27" i="4"/>
  <c r="G26" i="4"/>
  <c r="F26" i="4"/>
  <c r="E26" i="4"/>
  <c r="C26" i="4"/>
  <c r="B26" i="4"/>
  <c r="G25" i="4"/>
  <c r="F25" i="4"/>
  <c r="E25" i="4"/>
  <c r="C25" i="4"/>
  <c r="B25" i="4"/>
  <c r="G24" i="4"/>
  <c r="E24" i="4"/>
  <c r="D24" i="4"/>
  <c r="B24" i="4"/>
  <c r="A24" i="4"/>
  <c r="G23" i="4"/>
  <c r="F23" i="4"/>
  <c r="E23" i="4"/>
  <c r="C23" i="4"/>
  <c r="B23" i="4"/>
  <c r="G22" i="4"/>
  <c r="F22" i="4"/>
  <c r="E22" i="4"/>
  <c r="C22" i="4"/>
  <c r="B22" i="4"/>
  <c r="G21" i="4"/>
  <c r="F21" i="4"/>
  <c r="E21" i="4"/>
  <c r="C21" i="4"/>
  <c r="B21" i="4"/>
  <c r="G20" i="4"/>
  <c r="F20" i="4"/>
  <c r="E20" i="4"/>
  <c r="C20" i="4"/>
  <c r="B20" i="4"/>
  <c r="G19" i="4"/>
  <c r="E19" i="4"/>
  <c r="D19" i="4"/>
  <c r="B19" i="4"/>
  <c r="A19" i="4"/>
  <c r="G18" i="4"/>
  <c r="F18" i="4"/>
  <c r="E18" i="4"/>
  <c r="C18" i="4"/>
  <c r="B18" i="4"/>
  <c r="G17" i="4"/>
  <c r="F17" i="4"/>
  <c r="E17" i="4"/>
  <c r="C17" i="4"/>
  <c r="B17" i="4"/>
  <c r="G16" i="4"/>
  <c r="F16" i="4"/>
  <c r="E16" i="4"/>
  <c r="B16" i="4"/>
  <c r="G15" i="4"/>
  <c r="F15" i="4"/>
  <c r="E15" i="4"/>
  <c r="C15" i="4"/>
  <c r="B15" i="4"/>
  <c r="G14" i="4"/>
  <c r="E14" i="4"/>
  <c r="D14" i="4"/>
  <c r="B14" i="4"/>
  <c r="A14" i="4"/>
  <c r="G13" i="4"/>
  <c r="F13" i="4"/>
  <c r="E13" i="4"/>
  <c r="C13" i="4"/>
  <c r="B13" i="4"/>
  <c r="G12" i="4"/>
  <c r="F12" i="4"/>
  <c r="E12" i="4"/>
  <c r="C12" i="4"/>
  <c r="B12" i="4"/>
  <c r="G11" i="4"/>
  <c r="F11" i="4"/>
  <c r="E11" i="4"/>
  <c r="C11" i="4"/>
  <c r="B11" i="4"/>
  <c r="G10" i="4"/>
  <c r="F10" i="4"/>
  <c r="E10" i="4"/>
  <c r="C10" i="4"/>
  <c r="B10" i="4"/>
  <c r="G9" i="4"/>
  <c r="E9" i="4"/>
  <c r="D9" i="4"/>
  <c r="B9" i="4"/>
  <c r="A9" i="4"/>
  <c r="G8" i="4"/>
  <c r="F8" i="4"/>
  <c r="E8" i="4"/>
  <c r="C8" i="4"/>
  <c r="B8" i="4"/>
  <c r="G7" i="4"/>
  <c r="F7" i="4"/>
  <c r="E7" i="4"/>
  <c r="C7" i="4"/>
  <c r="B7" i="4"/>
  <c r="G6" i="4"/>
  <c r="F6" i="4"/>
  <c r="E6" i="4"/>
  <c r="C6" i="4"/>
  <c r="B6" i="4"/>
  <c r="G5" i="4"/>
  <c r="F5" i="4"/>
  <c r="E5" i="4"/>
  <c r="C5" i="4"/>
  <c r="B5" i="4"/>
  <c r="G4" i="4"/>
  <c r="D4" i="4"/>
  <c r="A4" i="4"/>
  <c r="C16" i="4"/>
  <c r="B68" i="22"/>
  <c r="E4" i="4"/>
  <c r="B4" i="4"/>
</calcChain>
</file>

<file path=xl/sharedStrings.xml><?xml version="1.0" encoding="utf-8"?>
<sst xmlns="http://schemas.openxmlformats.org/spreadsheetml/2006/main" count="1501" uniqueCount="787">
  <si>
    <t>NO</t>
  </si>
  <si>
    <t>Evaluator</t>
  </si>
  <si>
    <t>INDIKATOR KINERJA</t>
  </si>
  <si>
    <t>TARGET</t>
  </si>
  <si>
    <t>CATATAN EVALUASI</t>
  </si>
  <si>
    <t>NAMA</t>
  </si>
  <si>
    <t>PARAF</t>
  </si>
  <si>
    <t>UNIT</t>
  </si>
  <si>
    <t>DEFENISI OPERASIONAL</t>
  </si>
  <si>
    <t>FORMULA</t>
  </si>
  <si>
    <t>SATUAN</t>
  </si>
  <si>
    <t>FAKTOR PENDUKUNG/ PENGHAMBAT</t>
  </si>
  <si>
    <t>REALISASI</t>
  </si>
  <si>
    <t>ANGGARAN</t>
  </si>
  <si>
    <t>CAPAIAN</t>
  </si>
  <si>
    <t>TUJUAN/SASARAN</t>
  </si>
  <si>
    <t>TW I</t>
  </si>
  <si>
    <t>TW II</t>
  </si>
  <si>
    <t>TW III</t>
  </si>
  <si>
    <t>TW IV</t>
  </si>
  <si>
    <t>KINERJA</t>
  </si>
  <si>
    <t>BENCHMARK</t>
  </si>
  <si>
    <t>PROVINSI</t>
  </si>
  <si>
    <t>NASIONAL</t>
  </si>
  <si>
    <t>KAB/ KOTA LAIN</t>
  </si>
  <si>
    <t>TUJUAN/ SASARAN/ PROGRAM/ KEGIATAN/ SUB KEGIATAN</t>
  </si>
  <si>
    <t>1. Cek judul Pernyataan Kinerja</t>
  </si>
  <si>
    <t>2. Cek Nama dan Jabatan PIHAK PERTAMA</t>
  </si>
  <si>
    <t>Sesuaikan dengan Bezzeting</t>
  </si>
  <si>
    <t>3. Cek Nama dan Jabatan PIHAK KEDUA</t>
  </si>
  <si>
    <t>4. Cek Tanggal Pernyataan</t>
  </si>
  <si>
    <t>5. Cek keabsahan PIHAK PERTAMA</t>
  </si>
  <si>
    <t>Nama, Jabatan, Tanda tangan (dengan stempel untuk Kepala OPD)</t>
  </si>
  <si>
    <t>6. Cek keabsahan PIHAK KEDUA</t>
  </si>
  <si>
    <t>Nama, Jabatan, Tanda tangan (dengan stempel untuk Wali Kota/Kepala OPD)</t>
  </si>
  <si>
    <t>7. Cek Judul Perjanjian Kinerja</t>
  </si>
  <si>
    <t xml:space="preserve">Perjanjian Kinerja Tahun 2024
</t>
  </si>
  <si>
    <t>Jabatan (contoh : Kepala Bagian Organisasi)</t>
  </si>
  <si>
    <t>Sesuaikan dengan DPA OPD</t>
  </si>
  <si>
    <t>10. Cek Tanggal Perjanjian</t>
  </si>
  <si>
    <t>Samakan dengan tanggal pernyataan</t>
  </si>
  <si>
    <t>11. Cek keabsahan PIHAK PERTAMA</t>
  </si>
  <si>
    <t>12. Cek keabsahan PIHAK KEDUA</t>
  </si>
  <si>
    <t xml:space="preserve">Sekretaris Daerah </t>
  </si>
  <si>
    <t xml:space="preserve">  Asisten Pemerintahan dan Kesejahteraan Rakyat</t>
  </si>
  <si>
    <t xml:space="preserve">    Kepala Bagian Pemerintahan</t>
  </si>
  <si>
    <t xml:space="preserve">    Kepala Bagian Kesejahteraan Rakyat</t>
  </si>
  <si>
    <t xml:space="preserve">    Kepala Bagian Hukum</t>
  </si>
  <si>
    <t xml:space="preserve">  Asisten Perekonomian dan Pembangunan</t>
  </si>
  <si>
    <t xml:space="preserve">    Kepala Bagian Perekonomian dan Sumber Daya Alam</t>
  </si>
  <si>
    <t xml:space="preserve">    Kepala Bagian Administrasi Pembangunan</t>
  </si>
  <si>
    <t xml:space="preserve">    Kepala Bagian Pengadaan Barang dan Jasa</t>
  </si>
  <si>
    <t xml:space="preserve">  Asisten Administrasi Umum</t>
  </si>
  <si>
    <t xml:space="preserve">    Kepala Bagian Umum</t>
  </si>
  <si>
    <t xml:space="preserve">    Kepala Bagian Organisasi</t>
  </si>
  <si>
    <t xml:space="preserve">   Kepala Bagian Protokol dan Komunikasi Pimpinan</t>
  </si>
  <si>
    <t xml:space="preserve">      Kepala Sub Bagian Protokol</t>
  </si>
  <si>
    <t>Sekretaris DPRD</t>
  </si>
  <si>
    <t xml:space="preserve">  Kepala Bagian Umum dan Keuangan</t>
  </si>
  <si>
    <t xml:space="preserve">    Kepala Sub Bagian Umum</t>
  </si>
  <si>
    <t xml:space="preserve">  Kepala Bagian Persidangan dan Perundangan-undangan</t>
  </si>
  <si>
    <t xml:space="preserve">  Kepala Bagian Fasilitasi Penganggaran dan Pengawasan</t>
  </si>
  <si>
    <t>Inspektur</t>
  </si>
  <si>
    <t xml:space="preserve">  Sekretaris Inspektorat</t>
  </si>
  <si>
    <t xml:space="preserve">    Kepala Sub Bagian Keuangan, Umum, dan Kepegawaian</t>
  </si>
  <si>
    <t xml:space="preserve">  Inspektur Pembantu Wilayah I</t>
  </si>
  <si>
    <t xml:space="preserve">  Inspektur Pembantu Wilayah II</t>
  </si>
  <si>
    <t xml:space="preserve">  Inspektur Pembantu Wilayah III</t>
  </si>
  <si>
    <t>Kepala Dinas Pendidikan dan Kebudayaan</t>
  </si>
  <si>
    <t xml:space="preserve">  Sekretaris</t>
  </si>
  <si>
    <t xml:space="preserve">    Kepala Sub Bagian Umum dan Kepegawaian</t>
  </si>
  <si>
    <t xml:space="preserve">  Kepala Bidang Kebudayaan, Pendidikan Anak Usia Dini dan Pendidikan Non Formal</t>
  </si>
  <si>
    <t xml:space="preserve">  Kepala Bidang Pembinaan Pendidikan Dasar</t>
  </si>
  <si>
    <t xml:space="preserve">  Kepala Bidang Sarana dan Prasarana Pendidikan</t>
  </si>
  <si>
    <t>Kepala Dinas Kesehatan</t>
  </si>
  <si>
    <t xml:space="preserve">  Kepala Bidang Kesehatan Masyarakat, Pencegahan dan Pengendalian Penyakit</t>
  </si>
  <si>
    <t xml:space="preserve">  Kepala Bidang Pelayanan Kesehatan, Promosi dan Sumber Daya Kesehatan</t>
  </si>
  <si>
    <t xml:space="preserve">  Kepala UPTD (Instalasi Farmasi)</t>
  </si>
  <si>
    <t xml:space="preserve">    Kepala Tata Usaha (Instalasi Farmasi)</t>
  </si>
  <si>
    <t>Kepala Dinas Pekerjaan Umum dan Penataan Ruang</t>
  </si>
  <si>
    <t xml:space="preserve">  Kepala Bidang Perencanaan dan Bina Jasa Konstruksi</t>
  </si>
  <si>
    <t xml:space="preserve">  Kepala Bidang Bina Marga dan Pengelolaan Sumber Daya Air</t>
  </si>
  <si>
    <t xml:space="preserve">  Kepala Bidang Cipta Karya</t>
  </si>
  <si>
    <t xml:space="preserve">  Kepala Bidang Tata Ruang </t>
  </si>
  <si>
    <t>Kepala Dinas Perumahan, Kawasan Permukiman dan Lingkungan Hidup</t>
  </si>
  <si>
    <t xml:space="preserve">  Kepala Bidang Perumahan dan Permukiman</t>
  </si>
  <si>
    <t xml:space="preserve">  Kepala Bidang Penataan dan Penaatan Lingkungan Hidup</t>
  </si>
  <si>
    <t xml:space="preserve">  Kepala Bidang Pengelolaan Sampah, Limbah Bahan Berbahaya dan Beracun dan Pengendalian Pencemaran</t>
  </si>
  <si>
    <t xml:space="preserve">  Kepala UPTD (Laboratorium Lingkungan Hidup)</t>
  </si>
  <si>
    <t xml:space="preserve">    Kepala Tata Usaha (UPTD Laboratorium Lingkungan Hidup)</t>
  </si>
  <si>
    <t>Kepala Satuan Polisi Pamong Praja dan Pemadam Kebakaran</t>
  </si>
  <si>
    <t xml:space="preserve">  Sekretaris </t>
  </si>
  <si>
    <t xml:space="preserve">  Kepala Bidang Ketentraman, Ketertiban Umum, dan Penegakan Peraturan Daerah</t>
  </si>
  <si>
    <t xml:space="preserve">  Kepala Bidang Pemadam Kebakaran dan Perlindungan Masyarakat</t>
  </si>
  <si>
    <t>Kepala Dinas Sosial, Pengendalian Penduduk, Keluarga Berencana, Pemberdayaan Perempuan dan Perlindungan Anak</t>
  </si>
  <si>
    <t xml:space="preserve">  Kepala Bidang Pemberdayaan Sosial</t>
  </si>
  <si>
    <t xml:space="preserve">  Kepala Bidang Pelayanan, Penanganan dan Rehabilitasi Sosial</t>
  </si>
  <si>
    <t xml:space="preserve">  Kepala Bidang Pemberdayaan Perempuan dan Perlindungan Anak</t>
  </si>
  <si>
    <t xml:space="preserve">  Kepala Bidang Pengendalian Penduduk dan Keluarga Berencana</t>
  </si>
  <si>
    <t>Kepala Dinas Perhubungan</t>
  </si>
  <si>
    <t xml:space="preserve">  Kepala Bidang Lalu Lintas dan Akreditasi</t>
  </si>
  <si>
    <t xml:space="preserve">    Kepala Seksi Bimbingan Keselamatan, Pengendalian Lalu Lintas dan Operasional</t>
  </si>
  <si>
    <t xml:space="preserve">    Kepala Seksi Manajemen Rekayasa Lalu Lintas</t>
  </si>
  <si>
    <t xml:space="preserve">  Kepala Bidang Angkutan dan Perparkiran</t>
  </si>
  <si>
    <t xml:space="preserve">    Kepala Seksi Angkutan</t>
  </si>
  <si>
    <t xml:space="preserve">    Kepala Seksi Pendapatan dan Pengendalian</t>
  </si>
  <si>
    <t xml:space="preserve">  Kepala UPTD (Pengujian Kendaraan Bermotor)</t>
  </si>
  <si>
    <t xml:space="preserve">    Kepala Tata Usaha (Pengujian Kendaraan Bermotor)</t>
  </si>
  <si>
    <t>Kepala Dinas Kependudukan dan Pencatatan Sipil</t>
  </si>
  <si>
    <t xml:space="preserve">  Kepala Bidang Pelayanan Administrasi Kependudukan</t>
  </si>
  <si>
    <t xml:space="preserve">  Kepala Bidang Pengelolaan Informasi Administrasi Kependudukan</t>
  </si>
  <si>
    <t>Kepala Dinas Komunikasi dan Informatika</t>
  </si>
  <si>
    <t xml:space="preserve">  Kepala Bidang E-Government dan Teknologi Informasi</t>
  </si>
  <si>
    <t xml:space="preserve">  Kepala Bidang Informasi Komunikasi Publik</t>
  </si>
  <si>
    <t>Kepala Dinas Penanaman Modal dan Pelayanan Terpadu Satu Pintu</t>
  </si>
  <si>
    <t>Kepala Dinas Pemuda, Olahraga dan Pariwisata</t>
  </si>
  <si>
    <t xml:space="preserve">  Sekretaris Dinas </t>
  </si>
  <si>
    <t xml:space="preserve">  Kepala Bidang Kepemudaan</t>
  </si>
  <si>
    <t xml:space="preserve">  Kepala Bidang Olahraga</t>
  </si>
  <si>
    <t xml:space="preserve">  Kepala Bidang Pariwisata</t>
  </si>
  <si>
    <t xml:space="preserve">  Kepala Bidang Sarana dan Prasarana</t>
  </si>
  <si>
    <t>Kepala Dinas Perpustakaan dan Kearsipan</t>
  </si>
  <si>
    <t xml:space="preserve">  Kepala Bidang Perpustakaan</t>
  </si>
  <si>
    <t xml:space="preserve">    Sub Koordinator Pembinaan Perpustakaan</t>
  </si>
  <si>
    <t xml:space="preserve">  Kepala Bidang Kearsipan</t>
  </si>
  <si>
    <t>Kepala Dinas Pangan dan Pertanian</t>
  </si>
  <si>
    <t xml:space="preserve">  Sekretaris Dinas Pangan dan Pertanian</t>
  </si>
  <si>
    <t xml:space="preserve">  Kepala Bidang Tanaman Pangan, Hortikultura dan Perkebunan</t>
  </si>
  <si>
    <t xml:space="preserve">  Kepala Bidang Peternakan dan Kesehatan Hewan</t>
  </si>
  <si>
    <t xml:space="preserve">  Kepala Bidang Perikanan dan Pelaksana Penyuluhan</t>
  </si>
  <si>
    <t xml:space="preserve">  Kepala Bidang Ketahanan Pangan</t>
  </si>
  <si>
    <t xml:space="preserve">  Kepala UPTD (Rumah Potong Hewan)</t>
  </si>
  <si>
    <t xml:space="preserve">    Kepala Tata Usaha (Rumah Potong Hewan)</t>
  </si>
  <si>
    <t xml:space="preserve">  Kepala UPTD (Pusat Kesehatan Hewan)</t>
  </si>
  <si>
    <t xml:space="preserve">    Kepala Tata Usaha (Pusat Kesehatan Hewan)</t>
  </si>
  <si>
    <t xml:space="preserve">  Kepala UPTD (Balai Benih Ikan)</t>
  </si>
  <si>
    <t xml:space="preserve">    Kepala Tata Usaha (Balai Benih Ikan)</t>
  </si>
  <si>
    <t>Kepala Dinas Perdagangan, Koperasi, Usaha Kecil dan Menengah</t>
  </si>
  <si>
    <t xml:space="preserve">  Kepala Bidang Perdagangan dan Perindustrian</t>
  </si>
  <si>
    <t xml:space="preserve">  Kepala Bidang Pengelolaan Pasar </t>
  </si>
  <si>
    <t xml:space="preserve">  Kepala Bidang Koperasi dan Usaha Mikro Kecil Menengah</t>
  </si>
  <si>
    <t xml:space="preserve">  Kepala UPTD (Pengolahan Kulit)</t>
  </si>
  <si>
    <t xml:space="preserve">    Kepala Tata Usaha (Pengolahan Kulit)</t>
  </si>
  <si>
    <t xml:space="preserve">  Kepala UPTD (Metrologi Legal)</t>
  </si>
  <si>
    <t xml:space="preserve">    Kepala Tata Usaha (Metrologi Legal)</t>
  </si>
  <si>
    <t xml:space="preserve">  Kepala UPTD (Pengelolaan Dana Bergulir)</t>
  </si>
  <si>
    <t xml:space="preserve">    Kepala Tata Usaha (Pengelolaan Dana Bergulir)</t>
  </si>
  <si>
    <t>Kepala Badan Perencanaan Penelitian dan Pengembangan Daerah</t>
  </si>
  <si>
    <t xml:space="preserve">  Sekretaris BAPPEDA</t>
  </si>
  <si>
    <t xml:space="preserve">  Kepala Bidang Perencanaan Makro, Evaluasi dan Informasi Pembangunan</t>
  </si>
  <si>
    <t xml:space="preserve">  Kepala Bidang Pembangunan Manusia, Sosial Budaya dan Pemerintahan</t>
  </si>
  <si>
    <t xml:space="preserve">  Kepala Bidang Ekonomi, Sumber Daya Alam dan Infrastruktur</t>
  </si>
  <si>
    <t xml:space="preserve">  Kepala Bidang Penelitian dan Pengembangan</t>
  </si>
  <si>
    <t>Kepala Badan Pengelola Keuangan Daerah</t>
  </si>
  <si>
    <t xml:space="preserve">  Kepala Bidang Pendapatan</t>
  </si>
  <si>
    <t xml:space="preserve">  Kepala Bidang Anggaran dan Perbendaharaan</t>
  </si>
  <si>
    <t xml:space="preserve">  Kepala Bidang Akuntansi dan Pelaporan</t>
  </si>
  <si>
    <t xml:space="preserve">  Kepala Bidang Pengelolaan Barang Milik Daerah</t>
  </si>
  <si>
    <t>Kepala Badan Kepegawaian dan Pengembangan Sumber Daya Manusia</t>
  </si>
  <si>
    <t xml:space="preserve">  Kepala Bidang Pengadaan, Mutasi dan Kepangkatan</t>
  </si>
  <si>
    <t xml:space="preserve">  Kepala Bidang Pendidikan dan Pelatihan, Kinerja dan Informasi Kepegawaian</t>
  </si>
  <si>
    <t>Kepala Badan Penanggulangan Bencana Daerah dan Kesatuan Bangsa dan Politik</t>
  </si>
  <si>
    <t xml:space="preserve">  Sekretaris BPBD Kesbangpol</t>
  </si>
  <si>
    <t xml:space="preserve">  Kepala Bidang Pencegahan dan Kesiapsiagaan</t>
  </si>
  <si>
    <t xml:space="preserve">  Kepala Bidang Kedaruratan dan Logistik</t>
  </si>
  <si>
    <t xml:space="preserve">  Kepala Bidang Rehabilitasi dan Rekonstruksi</t>
  </si>
  <si>
    <t xml:space="preserve">  Kepala Bidang Kesatuan Bangsa dan Politik</t>
  </si>
  <si>
    <t>Camat Padang Panjang Timur</t>
  </si>
  <si>
    <t xml:space="preserve">  Sekretaris Kecamatan</t>
  </si>
  <si>
    <t xml:space="preserve">  Kepala Seksi Tata Pemerintahan, Ketentraman dan Ketertiban Umum</t>
  </si>
  <si>
    <t xml:space="preserve">  Kepala Seksi Pemberdayaan Masyarakat</t>
  </si>
  <si>
    <t xml:space="preserve">  Kepala Seksi Sosial</t>
  </si>
  <si>
    <t xml:space="preserve">  Kepala Seksi Pelayanan</t>
  </si>
  <si>
    <t>Lurah (Guguk Malintang)</t>
  </si>
  <si>
    <t xml:space="preserve"> Sekretaris Kelurahan</t>
  </si>
  <si>
    <t xml:space="preserve">  Kepala Seksi Pemerintahan, Ketentraman dan Ketertiban Umum</t>
  </si>
  <si>
    <t xml:space="preserve">  Kepala Seksi Pelayanan dan Sosial</t>
  </si>
  <si>
    <t>Lurah (Tanah Pak Lambik)</t>
  </si>
  <si>
    <t>Lurah (Koto Panjang)</t>
  </si>
  <si>
    <t>Lurah (Koto Katiak)</t>
  </si>
  <si>
    <t>Lurah (Ngalau)</t>
  </si>
  <si>
    <t>Lurah (Ekor Lubuk)</t>
  </si>
  <si>
    <t>Lurah (Sigando)</t>
  </si>
  <si>
    <t>Lurah (Ganting)</t>
  </si>
  <si>
    <t>Camat Padang Panjang Barat</t>
  </si>
  <si>
    <t>Lurah (Silaing Bawah)</t>
  </si>
  <si>
    <t>Lurah (Silaing Atas)</t>
  </si>
  <si>
    <t>Lurah (Pasar Usang)</t>
  </si>
  <si>
    <t>Lurah (Pasar Baru)</t>
  </si>
  <si>
    <t>Lurah (Kampung Manggis)</t>
  </si>
  <si>
    <t>Lurah (Tanah Hitam)</t>
  </si>
  <si>
    <t>Lurah (Bukit Surungan)</t>
  </si>
  <si>
    <t>Lurah (Balai-balai)</t>
  </si>
  <si>
    <t>Sesuaikan dengan renstra dan cascading kinerja</t>
  </si>
  <si>
    <t>Program</t>
  </si>
  <si>
    <t>REKOMENDASI</t>
  </si>
  <si>
    <t>SATUAN TARGET KINERJA</t>
  </si>
  <si>
    <t>TAHUN 2024</t>
  </si>
  <si>
    <t>TAHUN 2025</t>
  </si>
  <si>
    <t>TAHUN 2026</t>
  </si>
  <si>
    <t>SASARAN STRATEGIS</t>
  </si>
  <si>
    <t>TARGET KINERJA</t>
  </si>
  <si>
    <t>PENCAPAIAN TARGET INDIKATOR KINERJA</t>
  </si>
  <si>
    <t>PROGRAM/ KEGIATAN/ SUB KEGIATAN</t>
  </si>
  <si>
    <t>INDIKATOR OUTCOME/ OUTPUT</t>
  </si>
  <si>
    <t>BIDANG PENANGGUNG JAWAB</t>
  </si>
  <si>
    <t>Langkah-langkah/ Aktivitas Pencapaian Target IKU</t>
  </si>
  <si>
    <t>Padang Panjang,         Januari 2024</t>
  </si>
  <si>
    <t>FORMULA PERHITUNGAN</t>
  </si>
  <si>
    <t>Ultimated outcome</t>
  </si>
  <si>
    <t>Intermediate outcome</t>
  </si>
  <si>
    <t>Immediate outcome</t>
  </si>
  <si>
    <t>output</t>
  </si>
  <si>
    <t>proses</t>
  </si>
  <si>
    <t xml:space="preserve">Indikator </t>
  </si>
  <si>
    <t xml:space="preserve">indikator </t>
  </si>
  <si>
    <t>indikator</t>
  </si>
  <si>
    <t>OUTCOME</t>
  </si>
  <si>
    <t>MANDAT ATAS TUGAS DAN FUNGSI /PERMASALAHAN</t>
  </si>
  <si>
    <t>CROSSCUTTING</t>
  </si>
  <si>
    <t>OPD</t>
  </si>
  <si>
    <t>INDIKATOR KINERJA PROGRAM/ KEGIATAN/ SUB KEGIATAN</t>
  </si>
  <si>
    <t>SEKRETARIS</t>
  </si>
  <si>
    <t>KEPALA BIDANG</t>
  </si>
  <si>
    <t xml:space="preserve"> TELAH DIPERIKSA DAN DISETUJUI OLEH TIM VERIFIKATOR OPD</t>
  </si>
  <si>
    <t xml:space="preserve">  TELAH DIPERIKSA DAN DISETUJUI OLEH TIM VERIFIKATOR OPD</t>
  </si>
  <si>
    <t>KEPALA OPD</t>
  </si>
  <si>
    <t>RENCANA KERJA TAHUNAN NAMA OPD TAHUN 2025</t>
  </si>
  <si>
    <t>DPA NAMA OPD TAHUN 2025</t>
  </si>
  <si>
    <t>PK NAMA OPD TAHUN 2025</t>
  </si>
  <si>
    <t>RENAKSI NAMA OPD TAHUN 2025</t>
  </si>
  <si>
    <t>Padang Panjang, 2 Januari 2025</t>
  </si>
  <si>
    <t>NIP</t>
  </si>
  <si>
    <t>Kepala OPD</t>
  </si>
  <si>
    <t>Perjanjian Kinerja Tahun 2025</t>
  </si>
  <si>
    <t>Bisa 2 Januari 2025</t>
  </si>
  <si>
    <t>8. Cek keselarasan kinerja</t>
  </si>
  <si>
    <t xml:space="preserve">9. Cek anggaran </t>
  </si>
  <si>
    <t>PERJANJIAN KINERJA TAHUN 2025</t>
  </si>
  <si>
    <t>OPD KOTA PADANG PANJANG</t>
  </si>
  <si>
    <t>No</t>
  </si>
  <si>
    <t>Sasaran Strategis</t>
  </si>
  <si>
    <t>Indikator Kinerja</t>
  </si>
  <si>
    <t>Target</t>
  </si>
  <si>
    <t>(1)</t>
  </si>
  <si>
    <t>(2)</t>
  </si>
  <si>
    <t>(3)</t>
  </si>
  <si>
    <t>(4)</t>
  </si>
  <si>
    <t>Penjelasan pengisian formulir di atas adalah sebagai berikut :</t>
  </si>
  <si>
    <t>1)</t>
  </si>
  <si>
    <t>Kolom 1 disii dengan nomor urut</t>
  </si>
  <si>
    <t>2)</t>
  </si>
  <si>
    <t>Kolom 2 diisi dengan sasaran strategis perangkat daerah sesuai dengan dokumen renstra perangkat daerah atau kondisi terakhir yang seharusnya terwujud pada tahun 2025</t>
  </si>
  <si>
    <t>Sasaran strategis sama dengan sasaran pada renstra</t>
  </si>
  <si>
    <t>3)</t>
  </si>
  <si>
    <t>Kolom 3 diisi dengan indikator kinerja utama dan indikator lain dari perangkat daerah yang relevan dengan sasaran strategis perangkat daerah atau kondisi yang ingin diwujudkan</t>
  </si>
  <si>
    <t>4)</t>
  </si>
  <si>
    <t>Kolom 4 diisi dengan target kinerja yang akan dicapai atau seharusnya dicapai oleh perangkat daerah pada tahun 2025 berdasarkan masing-masing indikator kinerja sasaran strategis perangkat daerah</t>
  </si>
  <si>
    <t>Anggaran</t>
  </si>
  <si>
    <t>Keterangan</t>
  </si>
  <si>
    <t>Pj. WALIKOTA PADANG PANJANG</t>
  </si>
  <si>
    <t>SONNY BUDAYA PUTRA</t>
  </si>
  <si>
    <t>(………………………………………….)</t>
  </si>
  <si>
    <t>NIP.                                                               .</t>
  </si>
  <si>
    <t>contoh :</t>
  </si>
  <si>
    <t>SEKRETARIS DAERAH KOTA PADANG PANJANG</t>
  </si>
  <si>
    <t>Meningkatkan akuntabilitas kinerja pemerintah daerah</t>
  </si>
  <si>
    <t>Nilai SAKIP</t>
  </si>
  <si>
    <t>BB (63.10)</t>
  </si>
  <si>
    <t>Nilai LPPD</t>
  </si>
  <si>
    <t>Sangat Tinggi</t>
  </si>
  <si>
    <t xml:space="preserve">Standar Pelayanan Minimal </t>
  </si>
  <si>
    <t>87,83</t>
  </si>
  <si>
    <t>Meningkatnya aktivitas keagamaan di masyarakat</t>
  </si>
  <si>
    <t>Persentase aktivitas kegiatan keagamaan dimesjid</t>
  </si>
  <si>
    <t>74,34</t>
  </si>
  <si>
    <t>Meningkatkan kualitas penyelenggaraan kebijakan sektor perekonomian</t>
  </si>
  <si>
    <t>Persentase terselenggaranya kebijakan umum sektor perekonomian Kota Padang Panjang</t>
  </si>
  <si>
    <t>Meningkatnya pencapaian pembangunan daerah</t>
  </si>
  <si>
    <t>Persentase pencapaian kegiatan Pembangunan</t>
  </si>
  <si>
    <t>Penunjang Urusan Pemerintah Daerah Kabupaten/Kota</t>
  </si>
  <si>
    <t>Pemerintahan dan Kesejahteraan Rakyat</t>
  </si>
  <si>
    <t>Perekonomian dan Pembangunan</t>
  </si>
  <si>
    <t>WALIKOTA PADANG PANJANG</t>
  </si>
  <si>
    <t>Pj. Sekretaris Daerah</t>
  </si>
  <si>
    <t>Kota Padang Panjang</t>
  </si>
  <si>
    <t>WINARNO</t>
  </si>
  <si>
    <t>NAMA JABATAN ADMINISTRATOR OPD KOTA PADANG PANJANG</t>
  </si>
  <si>
    <t>Sasaran Program/ Kegiatan</t>
  </si>
  <si>
    <t>*1</t>
  </si>
  <si>
    <t>*2</t>
  </si>
  <si>
    <t>Kolom 2 diisi dengan :</t>
  </si>
  <si>
    <t>Diisi dengan sasaran program</t>
  </si>
  <si>
    <t>Diisi dengan sasaran kegiatan</t>
  </si>
  <si>
    <t>Kolom 3 diisi dengan indikator kegiatan</t>
  </si>
  <si>
    <t>Kolom 4 diisi dengan target kinerja kegiatan</t>
  </si>
  <si>
    <t>Program/Kegiatan</t>
  </si>
  <si>
    <r>
      <t xml:space="preserve">Diisi dengan nama program, contoh : </t>
    </r>
    <r>
      <rPr>
        <b/>
        <i/>
        <sz val="9"/>
        <color theme="1"/>
        <rFont val="Arial Narrow"/>
        <family val="2"/>
      </rPr>
      <t>Penunjang  Urusan Pemerintah Daerah Kabupaten/ Kota</t>
    </r>
  </si>
  <si>
    <r>
      <t xml:space="preserve">Diisi dengan nama kegiatan, contoh : </t>
    </r>
    <r>
      <rPr>
        <b/>
        <i/>
        <sz val="9"/>
        <color theme="1"/>
        <rFont val="Arial Narrow"/>
        <family val="2"/>
      </rPr>
      <t>Penataan Organisasi</t>
    </r>
  </si>
  <si>
    <t>Pihak Kedua,</t>
  </si>
  <si>
    <t>Pihak Pertama,</t>
  </si>
  <si>
    <t>NAMA JABATAN ADMINISTRATOR</t>
  </si>
  <si>
    <t>(………………………………………………………………………….)</t>
  </si>
  <si>
    <t>(……………….……………………………………………………………….)</t>
  </si>
  <si>
    <t>NIP.                                                   .</t>
  </si>
  <si>
    <t>NIP.                                                       .</t>
  </si>
  <si>
    <t>Contoh :</t>
  </si>
  <si>
    <t>PERJANJIAN KINERJA TAHUN 2023</t>
  </si>
  <si>
    <t>KEPALA BAGIAN ORGANISASI SEKRETARIAT DAERAH KOTA PADANG PANJANG</t>
  </si>
  <si>
    <t>Meningkatnya Akuntabilitas Kinerja Pemerintah Daerah</t>
  </si>
  <si>
    <t>Meningkatnya Penataan Kelembagaan dan Penataan Ketatalaksanaan</t>
  </si>
  <si>
    <t>Jumlah Dokumen Kelembagaan</t>
  </si>
  <si>
    <t>24 OPD</t>
  </si>
  <si>
    <t>Jumlah Dokumen Tata Laksana</t>
  </si>
  <si>
    <t>2 dokumen</t>
  </si>
  <si>
    <t>Meningkatnya Kinerja Instansi Pemerintah</t>
  </si>
  <si>
    <t>Jumlah OPD dengan nilai SAKIP sesuai dengan target kota</t>
  </si>
  <si>
    <t>13 OPD</t>
  </si>
  <si>
    <t>Meningkatnya Kualitas Pelayanan Publik</t>
  </si>
  <si>
    <t>Nilai rata-rata kualitas pelayanan publik</t>
  </si>
  <si>
    <t>3,35</t>
  </si>
  <si>
    <t>Penunjang Urusan Pemerintah Daerah Kabupaten/ Kota</t>
  </si>
  <si>
    <t>Penataan Organisasi</t>
  </si>
  <si>
    <t xml:space="preserve">Pj. Sekretaris Daerah </t>
  </si>
  <si>
    <t>Kepala Bagian Organisasi</t>
  </si>
  <si>
    <t>Sekretariat Daerah Kota Padang Panjang</t>
  </si>
  <si>
    <t>Winarno</t>
  </si>
  <si>
    <t>Yohana Lisa, S.TP, M.Si</t>
  </si>
  <si>
    <t>NIP. 19780408 200501 2 008</t>
  </si>
  <si>
    <t>NAMA JABATAN PENGAWAS OPD KOTA PADANG PANJANG</t>
  </si>
  <si>
    <t>SASARAN PROGRAM/KEGIATAN/SUB KEGIATAN</t>
  </si>
  <si>
    <t xml:space="preserve">TARGET </t>
  </si>
  <si>
    <t>*3</t>
  </si>
  <si>
    <t>Diisi dengan sasaran sub kegiatan</t>
  </si>
  <si>
    <t>Kolom 3 diisi dengan indikator subkegiatan</t>
  </si>
  <si>
    <t>Kolom 4 diisi dengan target kinerja sub kegiatan</t>
  </si>
  <si>
    <t>Program/Kegiatan/Sub Kegiatan</t>
  </si>
  <si>
    <r>
      <t xml:space="preserve">Diisi dengan nama sub kegiatan, contoh : </t>
    </r>
    <r>
      <rPr>
        <b/>
        <i/>
        <sz val="9"/>
        <color theme="1"/>
        <rFont val="Arial Narrow"/>
        <family val="2"/>
      </rPr>
      <t>Peningkatan Kinerja dan Reformasi Birokrasi</t>
    </r>
  </si>
  <si>
    <t>NAMA JABATAN PENGAWAS</t>
  </si>
  <si>
    <t>(………………………………..)</t>
  </si>
  <si>
    <t>(………………………………….)</t>
  </si>
  <si>
    <t>NIP.                                     .</t>
  </si>
  <si>
    <t>NIP.                                          .</t>
  </si>
  <si>
    <t>KASUBAG PROTOKOLER SEKRETARIAT DAERAH KOTA PADANG PANJANG</t>
  </si>
  <si>
    <t>Pelaksanaan Protokol dan Komunikasi Pimpinan</t>
  </si>
  <si>
    <t>Fasilitasi Keprotokolan</t>
  </si>
  <si>
    <t>Tersusunnya rencana kerja sub Bagian Protokol</t>
  </si>
  <si>
    <t>Jumlah rencana kerja yang dihasilkan</t>
  </si>
  <si>
    <t>Tersusunnya SOP pelaksanaan keprotokolan</t>
  </si>
  <si>
    <t>Jumlah SOP pelaksanaan keprotokolan yang dihasilkan</t>
  </si>
  <si>
    <t>1 dokumen</t>
  </si>
  <si>
    <t>Tersusunnya laporan pelaksanaan tugas sub bagian protokol</t>
  </si>
  <si>
    <t>Jumlah laporan pelaksanaan tugas yang dihasilkan</t>
  </si>
  <si>
    <t>Terlaksananya evaluasi hasil kerja bawahan</t>
  </si>
  <si>
    <t>Jumlah rapat evaluasi yang dihasilkan</t>
  </si>
  <si>
    <t>12 kali</t>
  </si>
  <si>
    <t>(5)</t>
  </si>
  <si>
    <t>Terlaksananya fasilitasi kegiatan keprotokolan pimpinan daerah Kota Padang Panjang</t>
  </si>
  <si>
    <t>Jumlah kegiatan keprotokolan yang dilaksanakan</t>
  </si>
  <si>
    <t>145 kegiatan</t>
  </si>
  <si>
    <t>(6)</t>
  </si>
  <si>
    <t>Terlaksananya pembagian tugas kepada bawahan</t>
  </si>
  <si>
    <t>Persentase pembagian tugas kepada bawahan yang dilaksanakan</t>
  </si>
  <si>
    <t>(7)</t>
  </si>
  <si>
    <t>Terfasilitasinya pejabat negara dan tamu Pemerintah Kota Padang Panjang</t>
  </si>
  <si>
    <t>Persentase pejabat negara dan tamu Pemerintah Kota Padang Panjang yang difasilitasi</t>
  </si>
  <si>
    <t>511,563,850</t>
  </si>
  <si>
    <t>Kepala Bagian Protokol dan Komunikasi Pimpinan</t>
  </si>
  <si>
    <t>Kepala Sub Bagian Protokoler</t>
  </si>
  <si>
    <t>Harry Rizka Perdana, S.IP, M.Si</t>
  </si>
  <si>
    <t>Ade Evgusni Deny, S.STP, M.Tr.IP</t>
  </si>
  <si>
    <t>NIP. 198741004 200701 1 002</t>
  </si>
  <si>
    <t>NIP. 19910909 201206 1 003</t>
  </si>
  <si>
    <t>Padang Panjang, 2 Januari 2024</t>
  </si>
  <si>
    <t xml:space="preserve">NAMA </t>
  </si>
  <si>
    <t>REALISASI 2024</t>
  </si>
  <si>
    <t>TARGET RENSTRA TAHUN II 2025</t>
  </si>
  <si>
    <t>TARGET 2025</t>
  </si>
  <si>
    <t>ANGGARAN 2025</t>
  </si>
  <si>
    <t>Nilai Penyelenggaraan Pelayanan Publik</t>
  </si>
  <si>
    <t>Persentase Partisipasi Masyarakat Dalam Pembangunan Kecamatan dan Kelurahan pada Kecamatan Padang Panjang Timur</t>
  </si>
  <si>
    <t>POHON KINERJA KECAMATAN PADANG PANJANG TIMUR TAHUN 2024-2026</t>
  </si>
  <si>
    <t>Indeks Kepuasan Masyarakat (IKM)</t>
  </si>
  <si>
    <t>Program Pemberdayaan Masyarakat Desa dan Kelurahan</t>
  </si>
  <si>
    <t xml:space="preserve">Meningkatkan Kinerja Penyelenggaraan Pemerintah Daerah
</t>
  </si>
  <si>
    <t>Meningkatnya Partisipasi dan Pemberdayaan Masyarakat Dalam Pembangunan</t>
  </si>
  <si>
    <t>Meningkatnya Partisipasi dan Pemberdayaan Masyarakat Dalam Pembangunan Kecamatan, Kelurahan</t>
  </si>
  <si>
    <t>Rasio Usulan Kegiatan dari Masyarakat yang Diakomodir pada Dokumen Perencanaan Tahunan Daerah</t>
  </si>
  <si>
    <t>Perbandingan jumlah usulan masyarakat yang terakomodir pada APBD dengan jumlah usulan masyarakat pada musrenbang tingkat kecamatan dan kelurahan</t>
  </si>
  <si>
    <t xml:space="preserve">Perbandingan Jumlah
Anggaran Partisipasi
Masyarakat Dengan Total
Belanja Langsung pada
Kecamatan dan Kelurahan </t>
  </si>
  <si>
    <t>Jumlah anggaran
partisipasi / Total Belanja
Lansung kecamatan dan
kelurahan x 100%</t>
  </si>
  <si>
    <t>Hasil Survey IKM</t>
  </si>
  <si>
    <t>Jumlah usulan masyarakat yang terakomodir pada APBD / jumlah usulan masyarakat pada musrenbang tingkat kecamatan dan kelurahan x 100%</t>
  </si>
  <si>
    <t>Kecamatan Padang Panjang Timur</t>
  </si>
  <si>
    <t>1.1</t>
  </si>
  <si>
    <t>1.2</t>
  </si>
  <si>
    <t>Meningkatnya kualitas layanan
publik yang transparan dan
akuntabel di Kecamatan dan
Kelurahan</t>
  </si>
  <si>
    <t>Nilai Survey Kepuasan Masyarakat pada Kecamatan Padang Panjang Timur</t>
  </si>
  <si>
    <t>Meningkatnya Kemudahan Prosedur Produk Layanan Publik</t>
  </si>
  <si>
    <t xml:space="preserve">Meningkatnya kompetensi petugas pelayanan publik </t>
  </si>
  <si>
    <t>Meningkatnya Kelengkapan Sarana Prasarana Pelayanan 
Publik</t>
  </si>
  <si>
    <t>Meningkatnya Pengelolaaan Pengaduan
Pelayanan Publik</t>
  </si>
  <si>
    <t>Tersedianya Standar Pelayanan (SOP)</t>
  </si>
  <si>
    <t>Rasio Pegawai Yang Mempunyai Kompetensi</t>
  </si>
  <si>
    <t>Rasio ketersediaan sarana dan prasarana layanan dan penunjang</t>
  </si>
  <si>
    <t>Tersedianya sarana dan prasarana pengaduan</t>
  </si>
  <si>
    <t>Hasil Survey SKM
(kuisioner survey, aplikasi)</t>
  </si>
  <si>
    <t>Total Nilai Konversi SKM x 25</t>
  </si>
  <si>
    <t>SOP</t>
  </si>
  <si>
    <t>Perbandingan jumlah pegawai pelayanan pada kecamatan/kelurahan dengan jumlah pegawai pelayanan yang berkompetensi</t>
  </si>
  <si>
    <t>Perbandingan jumlah sarana prasarana yang tersedia dengan jumlah sarana prasarana yang dibutuhkan</t>
  </si>
  <si>
    <t>Jumlah sarana prasarana yang ada dengan Jumlah sarana prasarana yang dibutuhkan x 100%</t>
  </si>
  <si>
    <t>Jumlah pegawai pelayanan pada kecamatan/kelurahan dengan Jumlah pegawai pelayanan yang berkompetensi x 100%</t>
  </si>
  <si>
    <t>Perbandingan jumlah sarana prasarana yang memadai dengan jumlah sarana prasarana yang dibutuhkan</t>
  </si>
  <si>
    <t>Jumlah sarana prasarana yang memadai dengan Jumlah sarana prasarana yang dibutuhkan x 100%</t>
  </si>
  <si>
    <t>1</t>
  </si>
  <si>
    <t>Meningkatnya Partisipasi dan Pemberdayaan Masyarakat dalam Pembangunan</t>
  </si>
  <si>
    <t>Peningkatan Partisipasi Masyarakat dalam Forum Musyawarah Perencanaan Pembangunan di Kelurahan</t>
  </si>
  <si>
    <t>Pembangunan Sarana dan Prasarana Kelurahan</t>
  </si>
  <si>
    <t>Pemberdayaan Masyarakat di Kelurahan</t>
  </si>
  <si>
    <t xml:space="preserve">Pemberdayaan Lembaga Kemasyarakatan Tingkat Kecamatan </t>
  </si>
  <si>
    <t>Penyelenggaraan Lembaga Kemasyarakatan</t>
  </si>
  <si>
    <t>Meningkatnya Kualitas Layanan Publik yang Transparan dan Akuntabel di Kecamatan dan Kelurahan</t>
  </si>
  <si>
    <t>Program Penyelenggaraan Pemerintahan dan Pelayanan Publik</t>
  </si>
  <si>
    <t>Koordinasi Penyelenggaraan Kegiatan Pemerintahan di Tingkat Kecamatan</t>
  </si>
  <si>
    <t>Peningkatan Efektifitas Kegiatan Pemerintahan di Tingkat Kecamatan</t>
  </si>
  <si>
    <t>Koordinasi Pemeliharaan Prasarana dan Sarana Pelayanan Umum</t>
  </si>
  <si>
    <t>Koordinasi/Sinergi dengan Perangkat Daerah dan/atau Instansi Vertikal yang Terkait dalam Pemeliharaan Sarana dan Prasarana Pelayanan Umum</t>
  </si>
  <si>
    <t>Pelaksanaan Urusan Pemerintahan yang Dilimpahkan Kepada Camat</t>
  </si>
  <si>
    <t>Pelaksanaan Urusan Pemerintahan yang Terkait dengan Kewenangan Lain yang Dilimpahkan</t>
  </si>
  <si>
    <t>Program Penyelenggaraan Urusan Pemerintahan Umum</t>
  </si>
  <si>
    <t>Penyelenggaraan Urusan Pemerintahan Umum Sesuai Penugasan Kepala Daerah</t>
  </si>
  <si>
    <t>Pembinaan Kerukunan Antar suku dan Intra suku, Umat Beragama, Ras dan Golongan Lainnya Guna Mewujudkan Stabilitas Nasional dan Keamanan Lokal, Regional</t>
  </si>
  <si>
    <t>Pelaksanaan Tugas Forum Koordinasi Pimpinan di Kecamatan</t>
  </si>
  <si>
    <t>Program Koordinasi Ketenteraman dan Ketertiban Umum</t>
  </si>
  <si>
    <t>Koordinasi Upaya Penyelenggaraan Ketentraman dan Ketertiban Umum</t>
  </si>
  <si>
    <t xml:space="preserve">Sinergitas dengan Kepolisian Negara Republik Indonesia, Tentara Nasional Indonesia dan Instansi Vertikal di Wilayah Kecamatan </t>
  </si>
  <si>
    <t>Persentase Partisipasi Masyarakat dalam Pembangunan Kecamatan dan Kelurahan pada Kecamatan Padang Panjang Timur</t>
  </si>
  <si>
    <t>Tingkat Partisipasi dan Pemberdayaan Masyarakat Kecamatan / Kelurahan pada Kecamatan Padang Panjang Timur</t>
  </si>
  <si>
    <t>Pemberdayaan Kelurahan</t>
  </si>
  <si>
    <t>Jumlah jenis pemberdayaan kelurahan yang dilaksanakan</t>
  </si>
  <si>
    <t xml:space="preserve">Jumlah Rukun Tetangga (RT) </t>
  </si>
  <si>
    <t>Jumlah Lembaga Kemasyarakatan yang Diselenggarakan</t>
  </si>
  <si>
    <t>Persentase Tingkat Layanan pada Kecamatan Padang Panjang Timur</t>
  </si>
  <si>
    <t xml:space="preserve">Jumlah Dokumen Peningkatan Efektifitas Kegiatan Pemerintahan di Tingkat Kecamatan </t>
  </si>
  <si>
    <t>Jumlah Rapat Koordinasi Layanan Persampahan</t>
  </si>
  <si>
    <t>Jumlah Urusan Pemerintahan yang dilimpahkan</t>
  </si>
  <si>
    <t>Jumlah Laporan Pelaksanaan Kewenangan Lain yang Dilimpahkan</t>
  </si>
  <si>
    <t>Persentase penyelenggaraan urusan pemerintah daerah yang dilaksanakan pada Kecamatan Padang Panjang Timur</t>
  </si>
  <si>
    <t xml:space="preserve">Jumlah Dokumen Tugas Forum Koordinasi Pimpinan di Kecamatan </t>
  </si>
  <si>
    <t>Jumlah Jenis Kegiatan Koordinasi Trantib</t>
  </si>
  <si>
    <t xml:space="preserve">Jumlah Orang yang Mengikuti Pembinaan Kerukunan Antar Suku dan Intra Suku , Umat Beragama, Ras, dan Golongan Lainnya Guna Mewujudkan Stabilitas Keamanan Lokal,Regional, dan Nasional </t>
  </si>
  <si>
    <t>Jumlah Lembaga Kemasyarakatan yang Berpartisipasi dalam Forum Musyawarah Perencanaan Pembangunan di Kelurahan</t>
  </si>
  <si>
    <t xml:space="preserve">Jumlah Sarana dan Prasarana Kelurahan yang Terbangun </t>
  </si>
  <si>
    <t xml:space="preserve">Jumlah Pokmas dan Ormas yang Melaksanakan Pemberdayaan Masyarakat di Kelurahan </t>
  </si>
  <si>
    <t xml:space="preserve">Jumlah Laporan Hasil Sinergitas dengan Kepolisian Negara Republik Indonesia, Tentara Nasional Indonesia dan Instansi Vertikal di Wilayah Kecamatan </t>
  </si>
  <si>
    <t>1.1.1</t>
  </si>
  <si>
    <t>1.1.1.1</t>
  </si>
  <si>
    <t>1.1.1.1.1</t>
  </si>
  <si>
    <t>1.1.1.1.2</t>
  </si>
  <si>
    <t>1.1.1.1.3</t>
  </si>
  <si>
    <t>1.1.1.2</t>
  </si>
  <si>
    <t>1.1.1.2.1</t>
  </si>
  <si>
    <t>1.2.1.1</t>
  </si>
  <si>
    <t>1.2.1.1.1</t>
  </si>
  <si>
    <t>1.2.1.2</t>
  </si>
  <si>
    <t>1.2.1.2.1</t>
  </si>
  <si>
    <t>1.2.1.3</t>
  </si>
  <si>
    <t>1.2.1.3.1</t>
  </si>
  <si>
    <t>1.2.2</t>
  </si>
  <si>
    <t>1.2.1</t>
  </si>
  <si>
    <t>1.2.2.1</t>
  </si>
  <si>
    <t>1.2.2.1.1</t>
  </si>
  <si>
    <t>1.2.2.1.2</t>
  </si>
  <si>
    <t>1.2.3</t>
  </si>
  <si>
    <t>1.2.3.1</t>
  </si>
  <si>
    <t>1.2.3.1.1</t>
  </si>
  <si>
    <t>Jumlah koordinasi yang dilaksanakan di tingkat kecamatan</t>
  </si>
  <si>
    <t>TABEL 4.1 RENSTRA KECAMATAN PADANG PANJANG TIMUR 2024-2026</t>
  </si>
  <si>
    <t>Hasil Suvey SKM (kuisioner, aplikasi)</t>
  </si>
  <si>
    <t>Nilai</t>
  </si>
  <si>
    <t>Perbandingan Jumlah Masyarakat yang ikut berpartisipasi dalam kegiatan pembangunan kecamatan/kelurahan seperti (RT, LPM,Karang Taruna, PKK, Posyandu, Dasawisma,FKPM,FKKS, BKM, dll) dengan Jumlah Penduduk usia produktif (15 -60 tahun) yang dinyatakan dalam persentase</t>
  </si>
  <si>
    <t>Banyaknya jenis kegiatan pemberdayaan kelurahan yang dilaksanakan</t>
  </si>
  <si>
    <t>Banyaknya RT di wilayah Kecamatan Padang Panjang Timur</t>
  </si>
  <si>
    <t>kali</t>
  </si>
  <si>
    <t>jenis</t>
  </si>
  <si>
    <t>lembaga</t>
  </si>
  <si>
    <t>RT</t>
  </si>
  <si>
    <t>kegiatan</t>
  </si>
  <si>
    <t>pokmas/ormas</t>
  </si>
  <si>
    <t>%</t>
  </si>
  <si>
    <t>laporan</t>
  </si>
  <si>
    <t>dokumen</t>
  </si>
  <si>
    <t>urusan</t>
  </si>
  <si>
    <t>orang</t>
  </si>
  <si>
    <t>unit</t>
  </si>
  <si>
    <t>Banyaknya lembaga kemasyarakatan yang ikut dalam forum musyawarah perencanaan pembangunan di kelurahan</t>
  </si>
  <si>
    <t>Banyaknya sarana dan prasarana yang terbangun</t>
  </si>
  <si>
    <t>Banyaknya pokmas/ormas yang ikut melaksanakan kegiatan pemberdayaan</t>
  </si>
  <si>
    <t>Banyaknya lembaga kemasyarakatan</t>
  </si>
  <si>
    <t>Perbandingan dari jumlah layanan yang diberikan dengan jumlah total layanan yang menjadi kewenangan pemerintah kecamatan yang dinyatakan dalam persentase</t>
  </si>
  <si>
    <t>Banyaknya koordinasi penyelenggaraaan pemerintahan yang dilaksanakan di tingkat kecamatan</t>
  </si>
  <si>
    <t>Banyaknya rapat koordinasi layanan persampahan yang dilaksanakan</t>
  </si>
  <si>
    <t>Banyaknya urusan kelembagaan yang dilimpahkan ke Kecamatan</t>
  </si>
  <si>
    <t>Perbandingan antara Jumlah urusan pemerintah daerah yang dilaksanakan dengan Jumlah urusan pemerintahan umum yang dilaksanakan sesuai dengan penugasan kepala daerah yang dinyatakan dalam persentase</t>
  </si>
  <si>
    <t>Banyaknya urusan Pemerintahan umum yang dilaksanakan sesuai penugasan kepala daerah</t>
  </si>
  <si>
    <t>Jumlah kegiatan urusan Pemerintahan umum yang dilaksanakan sesuai penugasan kepala daerah</t>
  </si>
  <si>
    <t>Jumlah Laporan Kasus Pelanggaran Trantibum pada Kecamatan Padang Panjang Timur</t>
  </si>
  <si>
    <t>Jumlah kasus pelanggaran yang dilaporkan di kecamatan padang panjang timur</t>
  </si>
  <si>
    <t>banyaknya rapat dan monev yang dilaksanakan FKPM</t>
  </si>
  <si>
    <t>Banyaknya laporan kegiatan FKPM pada Kecamatan dan Kelurahan</t>
  </si>
  <si>
    <t>Banyaknya dokumen Forkopimca</t>
  </si>
  <si>
    <t>Banyaknya orang yang mengikuti kegatan keagamaan (ramadhan dan kegiatan MTQ)</t>
  </si>
  <si>
    <t xml:space="preserve">Banyaknya dokumen kegiatan peningkatan efektifitas </t>
  </si>
  <si>
    <t>Banyaknya dokumen koordinasi/sinergi</t>
  </si>
  <si>
    <t>Jumlah Dokumen Koordinasi/Sinergi dengan Perangkat Daerah dan/atau Instansi Vertikal yang Terkait dalam Pemeliharaan Sarana dan Prasarana Pelayanan Umum</t>
  </si>
  <si>
    <t>Banyaknya laporan pelaksanaan kewenangan lain yang dilimpahkan</t>
  </si>
  <si>
    <t>IKU KECAMATAN PADANG PANJANG TIMUR 2024-2026</t>
  </si>
  <si>
    <t>Nilai IKM</t>
  </si>
  <si>
    <t>Total  Nilai Konversi SKM x 25</t>
  </si>
  <si>
    <t xml:space="preserve">Perbandingan jumlah anggaran partisipasi dengan total belanja langsung kecamatan dan kelurahan </t>
  </si>
  <si>
    <t>(Jumlah anggaran partisipasi / Total Belanja Langsung kecamatan dan kelurahan) x 100%</t>
  </si>
  <si>
    <t>Penyediaan Gaji dan Tunjangan ASN</t>
  </si>
  <si>
    <t>Pengadaan    Pakaian    Dinas    Beserta    Atribut Kelengkapannya</t>
  </si>
  <si>
    <t>Meningkatnya partisipasi masyarakat dalam pembangunan kecamatan dan kelurahan</t>
  </si>
  <si>
    <t>Meningkatnya kualitas layanan publik yang transparan dan akuntabel di kecamatan dan kelurahan</t>
  </si>
  <si>
    <t>Persentase partisipasi masyarakat dalam pembangunan kecamatan dan kelurahan</t>
  </si>
  <si>
    <t>Nilai Survey Kepuasan Masyarakat</t>
  </si>
  <si>
    <t>Meningkatnya peran serta kelompok/lembaga kemasyarakatan dalam pembangunan</t>
  </si>
  <si>
    <t>Persentase lembaga kemasyarakatan yang aktif</t>
  </si>
  <si>
    <t>LAPORAN KINERJA KECAMATAN PADANG PANJANG TIMUR TAHUN 2023</t>
  </si>
  <si>
    <t>TABEL 6.1 RENSTRA KECAMATAN PADANG PANJANG TIMUR TAHUN 2024-2026</t>
  </si>
  <si>
    <t>TABEL 6.2 (TC 27)</t>
  </si>
  <si>
    <t xml:space="preserve">RENCANA PROGRAM, KEGIATAN, SUB KEGIATAN DAN PENDANAAN </t>
  </si>
  <si>
    <t>KECAMATAN PADANG PANJANG TIMUR KOTA PADANG PANJANG TAHUN 2024-2026</t>
  </si>
  <si>
    <t>TUJUAN</t>
  </si>
  <si>
    <t>SASARAN</t>
  </si>
  <si>
    <t>KODE</t>
  </si>
  <si>
    <t>PROGRAM/KEGIATAN/SUB KEGIATAN</t>
  </si>
  <si>
    <t>INDIKATOR KINERJA TUJUAN, SASARAN, PROGRAM (OUTCAME) DAN KEGIATAN (OUTPUT)</t>
  </si>
  <si>
    <t>DEFINISI OPERASIONAL</t>
  </si>
  <si>
    <t>RUMUSAN</t>
  </si>
  <si>
    <t xml:space="preserve">DATA CAPAIAN PADA TAHUN AWAL PERENCANAAN </t>
  </si>
  <si>
    <t xml:space="preserve">CAPAIAN KINERJA PROGRAM DAN KERANGKA PENDANAAN </t>
  </si>
  <si>
    <t>KONDISI KINERJA AKHIR TAHUN PERIODE RENSTRA PERANGKAT DAERAH</t>
  </si>
  <si>
    <t>PERANGKAT DAERAH / PENANGGUNG JAWAB</t>
  </si>
  <si>
    <t>(Rp)</t>
  </si>
  <si>
    <t>pagu indikatif 2023</t>
  </si>
  <si>
    <t>selisih</t>
  </si>
  <si>
    <t>KECAMATAN PADANG PANJANG TIMUR</t>
  </si>
  <si>
    <t>rehab gedung ktr camat, ktr TPL, ktr koto katik</t>
  </si>
  <si>
    <t>Meningkatkan
Kinerja Penyelenggaraan
Pemerintah Daerah</t>
  </si>
  <si>
    <t>Nilai Penyelenggaraan
Pelayanan Publik</t>
  </si>
  <si>
    <t>Nilai NIK (Nilai Konversi) SKM  dari 17 Unsur Pelayanan</t>
  </si>
  <si>
    <t>NILAI</t>
  </si>
  <si>
    <t>Meningkatnya partisipasi dan pemberdayaan masyarakat dalam pembangunan</t>
  </si>
  <si>
    <t>(Jumlah anggaran partisipasi / Total Belanja Lansung kecamatan dan kelurahan) x 100%</t>
  </si>
  <si>
    <t>Meningkatnya kualitas Layanan publik yang transparan dan akuntabel di Kecamatan dan Kelurahan</t>
  </si>
  <si>
    <t>(kuisioner, aplikasi)</t>
  </si>
  <si>
    <t>Hasil Survey SKM (kuisioner, aplikasi)</t>
  </si>
  <si>
    <t>01</t>
  </si>
  <si>
    <t>PROGRAM PENUNJANG URUSAN PEMERINTAHAN DAERAH KABUPATEN/KOTA</t>
  </si>
  <si>
    <t>Persentase pemenuhan urusan penunjang yang dipenuhi pada Kecamatan Padang Panjang Timur</t>
  </si>
  <si>
    <t>Rata-rata realisasi fisik Kegiatan penunjang(Jumlah realisasi fisik kegiatan / jumlah kegiatan)</t>
  </si>
  <si>
    <t>Rata-rata Capaian Nilai Indikator Kegiatan pada Program Penunjang Urusan</t>
  </si>
  <si>
    <t>(Jumlah Nilai Capaian Indikator Kegiatan/Jumlah Kegiatan) x 100%</t>
  </si>
  <si>
    <t xml:space="preserve">Administrasi Keuangan Perangkat Daerah </t>
  </si>
  <si>
    <t>Persentase Pemenuhan Layanan Administrasi Keuangan Perangkat Daerah</t>
  </si>
  <si>
    <t>Rata-rata nilai survey Layanan administrasi keuangan perangkat daerah yang terdiri dari:
- Pembayaran gaji dan tunjangan
- Verifikasi dan Pencairan anggaran kegiatan</t>
  </si>
  <si>
    <t>Hasil Survey</t>
  </si>
  <si>
    <t>Jumlah    Orang    yang    Menerima    Gaji    dan Tunjangan ASN</t>
  </si>
  <si>
    <t>Jumlah ASN yang dibayarkan gaji dan tunjangan dalam setahun (14 bulan)</t>
  </si>
  <si>
    <t>Jumlah ASN pada OPD X 14 bulan</t>
  </si>
  <si>
    <t>ORANG</t>
  </si>
  <si>
    <t>2.05</t>
  </si>
  <si>
    <t xml:space="preserve">Administrasi Kepegawaian Perangkat Daerah </t>
  </si>
  <si>
    <t>Persentase pemenuhan layanan administrasi kepegawaian perangkat daerah</t>
  </si>
  <si>
    <t>Rata-rata realisasi fisik sub kegiatan penunjang (jumlah realisasi fisik subkegiatan / jumlah sub kegiatan)</t>
  </si>
  <si>
    <t>Rata-rata nilai survey layanan administrasi kepegawaian pada perangkat daerah yang terdiri dari:
- Kenaikan pangkat
- KGB
- Cuti
- Penghargaan pegawai
- Pensiun</t>
  </si>
  <si>
    <t>Jumlah  Paket  Pakaian  Dinas  beserta  Atribut
Kelengkapan</t>
  </si>
  <si>
    <t>Jumlah Pakaian Dinas yang disediakan untuk pegawai</t>
  </si>
  <si>
    <t>PAKET</t>
  </si>
  <si>
    <t>2.06</t>
  </si>
  <si>
    <t xml:space="preserve">Administrasi Umum Perangkat Daerah </t>
  </si>
  <si>
    <t>Persentase pemenuhan layanan administrasi umum perangkat daerah</t>
  </si>
  <si>
    <t>Rata-rata realisasi fisik sub kegiatan(jumlah realisasi fisik subkegiatan / jumlah sub kegiatan)</t>
  </si>
  <si>
    <t>Rata-rata nilai survey layanan administrasi umum pada perangkat daerah yang terdiri dari:
- penyedian komponen Listrik
- Penyediaan bahan logistik kantor
- Penyediaan barang cetakan dan penggandaan
- penyediaan sarana/prasarana Rapat</t>
  </si>
  <si>
    <t>Penyediaan Komponen Instalasi Listrik/ Penerangan Bangunan Kantor</t>
  </si>
  <si>
    <t>Jumlah         Paket         Komponen         Instalasi
Listrik/Penerangan    Bangunan    Kantor    yang Disediakan</t>
  </si>
  <si>
    <t>Jumlah         Paket         Komponen         Instalasi
Listrik/Penerangan    Bangunan    Kantor    yang Disediakan setiap triwulan (1 tahun = 4triw/paket)</t>
  </si>
  <si>
    <t>(4 triw x 1 paket) x 9 unit kerja (kec dan kel) = 36 paket</t>
  </si>
  <si>
    <t>Kecamatan</t>
  </si>
  <si>
    <t>Ganting</t>
  </si>
  <si>
    <t>Sigando</t>
  </si>
  <si>
    <t>Ekor Lubuk</t>
  </si>
  <si>
    <t>Ngalau</t>
  </si>
  <si>
    <t>Guguk Malintang</t>
  </si>
  <si>
    <t>Tanah Pak Lambik</t>
  </si>
  <si>
    <t xml:space="preserve">Koto Panjang </t>
  </si>
  <si>
    <t>Koto Katik</t>
  </si>
  <si>
    <t>04</t>
  </si>
  <si>
    <t>Penyediaan Bahan Logistik Kantor</t>
  </si>
  <si>
    <t>Jumlah   Paket   Bahan   Logistik   Kantor   yang
Disediakan</t>
  </si>
  <si>
    <t>Jumlah   Paket   Bahan   Logistik   Kantor   yang
Disediakan setiap triwulan (1 tahun = 4triw/paket)</t>
  </si>
  <si>
    <t>05</t>
  </si>
  <si>
    <t>Penyediaan Bahan Cetakan dan Penggandaan</t>
  </si>
  <si>
    <t>Jumlah Paket Barang Cetakan dan Penggandaan
yang Disediakan</t>
  </si>
  <si>
    <t>Jumlah Paket Barang Cetakan dan Penggandaan
yang Disediakan Setiap Bulan (1 tahun = 12 bulan)</t>
  </si>
  <si>
    <t>(12 bln x 1 paket) x 9 unit kerja (kec dan kel) = 108 paket</t>
  </si>
  <si>
    <t>09</t>
  </si>
  <si>
    <t>Penyelenggaraan Rapat Koordinasi dan Konsultasi SKPD</t>
  </si>
  <si>
    <t>Jumlah      Laporan      Penyelenggaraan      Rapat
Koordinasi dan Konsultasi SKPD</t>
  </si>
  <si>
    <t>Jumlah laporan per penyelenggaraan rapat koordinasi dan konsultasi SKPD yang dilaksanakan</t>
  </si>
  <si>
    <t>KEC - 2 lap (lap rapat &amp; perjalanan dinas) x 12 bulan = 24 lap
KEL - 1 lap x 8 kel x 12 bln = 96 lap</t>
  </si>
  <si>
    <t>LAPORAN</t>
  </si>
  <si>
    <t>2.07</t>
  </si>
  <si>
    <t>Pengadaan Barang Milik Daerah Penunjang Urusan Pemerintah Daerah</t>
  </si>
  <si>
    <t>Persentase pemenuhan Barang Milik Daerah sesuai dengan perencanaan</t>
  </si>
  <si>
    <t>Jumlah sarana dan prasarana yang dipenuhi / Jumlah sarana dan prasarana yang dibutuhkan</t>
  </si>
  <si>
    <t xml:space="preserve">Pengadaan  Kendaraan  Perorangan Dinas atau Kendaraan Dinas Jabatan  </t>
  </si>
  <si>
    <t>Jumlah Unit Kendaraan Perorangan Dinas atau Kendaraan Dinas Jabatan yang Disediakan</t>
  </si>
  <si>
    <t>1 unit</t>
  </si>
  <si>
    <t>02</t>
  </si>
  <si>
    <t>Pengadaan  Kendaraan  Dinas  Operasional  atau Lapangan</t>
  </si>
  <si>
    <t>Jumlah Unit Kendaraan Perorangan Dinas atau Kendaraan Dinas lapangan yang Disediakan</t>
  </si>
  <si>
    <t>9 unit</t>
  </si>
  <si>
    <t>06</t>
  </si>
  <si>
    <t>Pengadaan Peralatan dan Mesin Lainnya</t>
  </si>
  <si>
    <t>Jumlah Unit Peralatan dan Mesin Lainnya yang
Disediakan</t>
  </si>
  <si>
    <t>16 unit (komputer pc 8, printer 8)</t>
  </si>
  <si>
    <t>10 unit</t>
  </si>
  <si>
    <t>Pengadaan Gedung Kantor atau Bangunan Lainnya</t>
  </si>
  <si>
    <t>Jumlah  Unit  Gedung  Kantor  atau  Bangunan
Lainnya yang Disediakan</t>
  </si>
  <si>
    <t>1 unit (kel koto katik)</t>
  </si>
  <si>
    <t xml:space="preserve">1 unit gedung mushola bertingkat </t>
  </si>
  <si>
    <t>tanah yg sekarang belum hak milik pemda, butuh pengaangaran pengadaan tanah utk gedung kel koto katik</t>
  </si>
  <si>
    <t>2.08</t>
  </si>
  <si>
    <t>Penyediaan Jasa Penunjang Urusan Pemerintahan Daerah</t>
  </si>
  <si>
    <t>Persentase penyediaan jasa penunjang urusan pemerintahan daerah yang terpenuhi</t>
  </si>
  <si>
    <t xml:space="preserve">Penyediaan Jasa Penunjang terdiri dari:
- Terpenuhinya urusan surat menyurat
- Pembayaran listrik air dan telpon
- Tersedianya pelayanan jasa umum kantor (Kebersihan, keamanan, tenaga administrasi/teknis)
</t>
  </si>
  <si>
    <t xml:space="preserve">Jumlah poin terhadap pembayaran listrik, air dan telpon + jumlah poin terhadap pemenuhan proses surat menyurat + jumlah poin terhadap penyediaan jasa umum kantor. 
dengan poin sebagai berikut :khusus OPD PPT
- Terbayarnya listrik , air, telpon sesuai tagihan: 276 (23 tagihan x 12 bln)
- terpenuhinya proses Surat menyurat: 600 lbr
- Tersedianya jasa pelayanan umum kantor sesuai dengan perencanaan : 35 orang
</t>
  </si>
  <si>
    <t xml:space="preserve">Penyediaan Jasa Surat Menyurat </t>
  </si>
  <si>
    <t>Jumlah     Laporan     Penyediaan     Jasa     Surat
Menyurat</t>
  </si>
  <si>
    <t>Jumlah laporan yang memuat surat masuk dan surat keluar dalam 1 bulan</t>
  </si>
  <si>
    <t xml:space="preserve">KEC = 1 lap x 12 bln
</t>
  </si>
  <si>
    <t>Penyediaan Jasa Komunikasi, Sumber daya Air dan Listrik</t>
  </si>
  <si>
    <t>Jumlah  Laporan  Penyediaan  Jasa  Komunikasi, Sumber Daya Air dan Listrik yang Disediakan</t>
  </si>
  <si>
    <t>Jumlah laporan tagihan pembayaran Telepon, listrik, dan air serta Retribusi Sampah dalam 12 bulan</t>
  </si>
  <si>
    <t>KEC = 48 lap
KEL = 300 lap</t>
  </si>
  <si>
    <t xml:space="preserve">Penyediaan Jasa Pelayanan Umum Kantor </t>
  </si>
  <si>
    <t>Jumlah   Laporan   Penyediaan   Jasa   Pelayanan
Umum Kantor yang Disediakan</t>
  </si>
  <si>
    <t>Jumlah Laporan pembayaran upah dan tunjangan Non ASN (12 bulan)</t>
  </si>
  <si>
    <t>KEC = 1 lap x 12 bln
KEL = 8 lap x 12 bln</t>
  </si>
  <si>
    <t>Gaji dan BPJS THL PH kec &amp; kel 35 org</t>
  </si>
  <si>
    <t>2.09</t>
  </si>
  <si>
    <t>Pemeliharaan Barang Milik Daerah Penunjang Urusan Pemerintahan Daerah</t>
  </si>
  <si>
    <t xml:space="preserve">Persentase ketersediaan Barang Milik Daerah berkondisi baik </t>
  </si>
  <si>
    <t>Persentase Barang milik Daerah yang dapat digunakan dari seluruh Barang Milik daerah yang dikuasai oleh perangkat daerah</t>
  </si>
  <si>
    <t>(Jumlah BMD dalam kondisi baik/ Jumlah BMD yang ada pada OPD) x100%
*kondisi baik: dapat digunakan</t>
  </si>
  <si>
    <t xml:space="preserve">Penyediaan Jasa Pemeliharaan, Biaya Pemeliharaan Pajak dan Kendaraan Dinas Pemeliharaan Pajak dan Kendaraan Dinas Operasional atau Lapangan </t>
  </si>
  <si>
    <t>Jumlah Kendaraan Dinas Operasional atau Lapangan yang Dipelihara dan dibayarkan Pajak dan Perizinannya</t>
  </si>
  <si>
    <t>Jumlah unit kendaraan yang dipelihara pada OPD yang mencakup penyediaan BBM, pembayaran pajak dan service kendaraan</t>
  </si>
  <si>
    <t>KEC = 12 unit
KEL = 43 unit</t>
  </si>
  <si>
    <t>Pemeliharaan Peralatan dan Mesin Lainnya</t>
  </si>
  <si>
    <t>Jumlah   Peralatan   dan   Mesin   Lainnya   yang
Dipelihara</t>
  </si>
  <si>
    <t>Jumlah unit peralatan dan mesin yang dipelihara pada OPD</t>
  </si>
  <si>
    <t>KEC = 50 unit
KEL = 100 unit</t>
  </si>
  <si>
    <t>Pemeliharaan/Rehabilitasi Gedung Kantor dan Bangunan Lainnya</t>
  </si>
  <si>
    <t>Jumlah  Gedung  Kantor  dan  Bangunan  Lainnya  yang
Dipelihara/Direhabilitasi</t>
  </si>
  <si>
    <t>jumlah unit gedung kantor dan bangunan lainnya yang dipelihara pada OPD</t>
  </si>
  <si>
    <t>KEC = 2 unit
KEL = 8 unit</t>
  </si>
  <si>
    <t>PROGRAM PENYELENGGARAAN PEMERINTAHAN DAN PELAYANAN PUBLIK</t>
  </si>
  <si>
    <t>Perbandingan dari jumlah layanan yang diberikan dengan jumlah total layanan yang menjadi kewenangan pemerintah kecamatan yang dinyatakan dalam persentase (Dispensasi Nikah,Surat Keterangan Catatan Kepolisian (SKCK ),Surat Keterangan Ahli Waris,Surat Daftar susunan Keluarga (Pensiun PNS),Surat Jaminan Kesehatan Masyarakat Padang Panjang (JKMPP),Surat Keterangan Tidak Mampu,Surat Keterangan Bersih Diri (SKBD) ,Surat Keterangan Domisili)</t>
  </si>
  <si>
    <t xml:space="preserve">(jumlah layanan yang diberikan/jumlah total layanan yang menjadi kewenangan pemerintah kecamatan) x 100%     </t>
  </si>
  <si>
    <t>2.01</t>
  </si>
  <si>
    <t xml:space="preserve">Koordinasi Penyelenggaraan Kegiatan Pemerintahan di Tingkat Kecamatan </t>
  </si>
  <si>
    <t>Jumlah koordinasi yang dilaksanakan ditingkat kecamatan</t>
  </si>
  <si>
    <t>Banyaknya pertemuaan/rapat koordinasi</t>
  </si>
  <si>
    <t>4 kali pertemuaan rapat koordinasi</t>
  </si>
  <si>
    <t>Dokumen pelaksanaan  kegiatan pelatihan peningkatan kapasitas SDM</t>
  </si>
  <si>
    <t>jumlah dokumen pelaksanaan</t>
  </si>
  <si>
    <t>DOKUMEN</t>
  </si>
  <si>
    <t>2.03</t>
  </si>
  <si>
    <t xml:space="preserve">Koordinasi Pemeliharaan Prasarana dan Sarana Pelayanan umum </t>
  </si>
  <si>
    <t>jumlah rapat koordinasi layanan persampahan yang dilaksanakan</t>
  </si>
  <si>
    <t>KALI</t>
  </si>
  <si>
    <t xml:space="preserve">Jumlah kelurahan yang menerima pelayanan persampahan </t>
  </si>
  <si>
    <t>Banyaknya kelurahan yang menerima layanan persampahan</t>
  </si>
  <si>
    <t>Jumlah laporan petugas kebersihan lapangan setiap bulan (56 org x 12 bulan, 8 org petugas becak motor)</t>
  </si>
  <si>
    <t>Jumlah petugas persampahan yang dibayarkan gajinya</t>
  </si>
  <si>
    <t>Banyaknya petugas persampahan yang dibayarkan gajinya</t>
  </si>
  <si>
    <t>jumlah sarana persampahan yg dipelihara</t>
  </si>
  <si>
    <t>Banyaknya sarana persampahan yang dipelihara</t>
  </si>
  <si>
    <t>Jumlah Dokumen Koordinasi/Sinergi dengan perangkat daerah dan / atau Instansi Vertikal yang Terkait dalam pemeliharaan sarana dan prasarana pelayanan umum</t>
  </si>
  <si>
    <t>Banyaknya laporan petugas kebersihan lapangan setiap bulan</t>
  </si>
  <si>
    <t xml:space="preserve">Jumlah laporan petugas kebersihan lapangan setiap bulan (48 org x 12 bulan) </t>
  </si>
  <si>
    <t>2.04</t>
  </si>
  <si>
    <t>Jumlah Urusan Pemerintahan yang dilimpahkan ke Kecamatan</t>
  </si>
  <si>
    <t>URUSAN</t>
  </si>
  <si>
    <t>03</t>
  </si>
  <si>
    <t xml:space="preserve">jumlah laporan urusan kelembagaan yg dilimpahkan ke kecamatan </t>
  </si>
  <si>
    <t>Jumlah laporan</t>
  </si>
  <si>
    <t>Jumlah Forum Komunikasi Kecamatan Sehat dan Pokja Kelurahan Sehat</t>
  </si>
  <si>
    <t xml:space="preserve">banyaknya forum komunikasi kecamatan dan pokja sehat </t>
  </si>
  <si>
    <t>Jumlah Lembaga PKK yang diberdayakan</t>
  </si>
  <si>
    <t>Banyaknya lembaga PKK yang diberdayakan</t>
  </si>
  <si>
    <t>Jumlah Kegiatan lembaga Karang Taruna yang dilaksanakan</t>
  </si>
  <si>
    <t>Banyaknya kegiatan karang taruna yang dilaksanakan selama satu tahun</t>
  </si>
  <si>
    <t xml:space="preserve"> Jumlah Honor Kader Posyandu yang dibayarkan honornya</t>
  </si>
  <si>
    <t>Banyaknya kader posyandu yang dibayarkan honorarium tepat waktu</t>
  </si>
  <si>
    <t xml:space="preserve"> Jumlah Honor Kader Dasawisma yang dibayarkan honornya</t>
  </si>
  <si>
    <t>Banyaknya kader dasawisma yang dibayarkan honorarium tepat waktu</t>
  </si>
  <si>
    <t>Jumlah tingkatan Sekolah yang dibina dan pemenang LSS tingkat kecamatan</t>
  </si>
  <si>
    <t>Banyaknya sekolah yang dibina,  Banyaknya sekolah yang dinilai</t>
  </si>
  <si>
    <t xml:space="preserve">4, 12 </t>
  </si>
  <si>
    <t>Jumlah kegiatan Lomba gerakan PKK</t>
  </si>
  <si>
    <t>Banyaknya pemenang lomba gerakan PKK</t>
  </si>
  <si>
    <t>Jumlah kegiatan Forum Anak yang terfasilitasi</t>
  </si>
  <si>
    <t>Banyaknya forum anak di kecamatan</t>
  </si>
  <si>
    <t>Jumlah kegiatan Forum Literasi yang terfasilitasi</t>
  </si>
  <si>
    <t>Banyaknya forum literasi di kecamatan</t>
  </si>
  <si>
    <t>Jumlah Himpaudi yang diFasilitasi</t>
  </si>
  <si>
    <t>Banyaknya lembaga Himpaudi di kecamatan</t>
  </si>
  <si>
    <t>PROGRAM PEMBERDAYAAN MASYARAKAT DESA DAN KELURAHAN</t>
  </si>
  <si>
    <t>Tingkat partisipasi dan pemberdayaan masyarakat Kecamatan/kelurahan pada Kecamatan Padang Panjang Timur</t>
  </si>
  <si>
    <t>Perbandingan jumlah masyarakat yang ikut berpartisipasi dalam kegiatan pembangunan kecamatan/kelurahan seperti (RT, LPM, Karang Taruna, PKK, Posyandu, Dasawisma, FKKS, FKPM,BKM,Posyantek, Forum/Pokmas lainnya) dengan Jumlah Penduduk usia produktif (15 -60 tahun) yang dinyatakan dalam persentase</t>
  </si>
  <si>
    <t>( Jumlah Masyarakat yang ikut berpartisipasi dalam kegiatan pembangunan kecamatan/kelurahan / Jumlah Penduduk usia produktif )  x 100%</t>
  </si>
  <si>
    <t>2.02</t>
  </si>
  <si>
    <t>JENIS</t>
  </si>
  <si>
    <t xml:space="preserve">Peningkatan Partisipasi Masyarakat dalam Forum Musyawarah Perencanaan Pembangunan di Kelurahan </t>
  </si>
  <si>
    <t>Lembaga yang ikut berpartisipasi dalam forum musrenbang :RT, PKK, POSYANDU, LPM, KT, FKKS / POKJA KEL SEHAT, POSYANTEK, HIMPAUDI, FORUM ANAK</t>
  </si>
  <si>
    <t>Jumlah lembaga</t>
  </si>
  <si>
    <t>LEMBAGA KEMASYARAKATAN</t>
  </si>
  <si>
    <t xml:space="preserve">Jumlah kegiatan sarana prasarana yang dilaksanakan </t>
  </si>
  <si>
    <t>Banyaknya kegiatan sarana prasarana yang dilaksanakan</t>
  </si>
  <si>
    <t xml:space="preserve">Jumlah Sarana dan Prasarana Kelurahan yangTerbangun </t>
  </si>
  <si>
    <t>Jumlah kegiatan sarana prasarana yang dilaksanakan</t>
  </si>
  <si>
    <t xml:space="preserve">- pembuatan jalan setapak </t>
  </si>
  <si>
    <t>- pemeliharaan/rehab MCK, IPAL</t>
  </si>
  <si>
    <t>- pembuatan taman</t>
  </si>
  <si>
    <t>- pemeliharaan drainase dan riol</t>
  </si>
  <si>
    <t>- dan lain-lain</t>
  </si>
  <si>
    <t xml:space="preserve"> Jumlah Pokmas dan Ormas yang Melaksanakan Pemberdayaan Masyarakat di Kelurahan </t>
  </si>
  <si>
    <t>Banyaknya Pokmas / Ormas yang mengikuti kegiatan pemberdayaan masyarakat : LPM, PKK, Karang Taruna, FKKS/Pokja Kel Sehat, Posyantek, Forikan</t>
  </si>
  <si>
    <t>LPM, PKK, Karang Taruna, FKKS/Pokja Kel Sehat, Posyantek, Forikan</t>
  </si>
  <si>
    <t>POKMAS/ORMAS</t>
  </si>
  <si>
    <t>Jumlah peserta yang dilatih</t>
  </si>
  <si>
    <t>Banyaknya peserta yang mengikuti pelatihan</t>
  </si>
  <si>
    <t>Jumlah lembaga LPM yang diberdayakan</t>
  </si>
  <si>
    <t>Banyaknya lembaga LPM yang diberdayakan</t>
  </si>
  <si>
    <t>Jumlah monitoring, evaluasi dan penilaian BBGRM yang dilaksanakan</t>
  </si>
  <si>
    <t xml:space="preserve">Banyaknya monitoring evaluasi dan penilaian BBGRM yang dilaksanakan
</t>
  </si>
  <si>
    <t>Jumlah pemenang lomba kelurahan berprestasi</t>
  </si>
  <si>
    <t>Banyaknya kelurahan yang mengikuti lomba</t>
  </si>
  <si>
    <t>Jumlah Lembaga Posyantek dan Wartek yang diberdayakan</t>
  </si>
  <si>
    <t>Banyaknya lembaga Posyantek yang diberdayakan</t>
  </si>
  <si>
    <t>Jumlah lembaga Forum Peningkatan Konsumsi Ikan (Forikan) yg dilaksanakan</t>
  </si>
  <si>
    <t>Banyaknya lembaga Forikan yang diberdayakan</t>
  </si>
  <si>
    <t>Pemberdayaan Lembaga Kemasyarakatan Tingkat Kecamatan</t>
  </si>
  <si>
    <t>Jumlah Rukun Tetangga</t>
  </si>
  <si>
    <t>Banyaknya lembaga kemsyarakatan</t>
  </si>
  <si>
    <t>Lembaga Rukun Tetangga</t>
  </si>
  <si>
    <t>PROGRAM KOORDINASI KETENTRAMAN DAN KETERTIBAN UMUM</t>
  </si>
  <si>
    <t>jumlah laporan pelanggaran yang diterima oleh kecamatan padang panjang timur</t>
  </si>
  <si>
    <t>Banyaknya jenis kegiatan koordinasi trantib</t>
  </si>
  <si>
    <t xml:space="preserve">Jenis Kegiatan Koordinasi Trantib : Monev, Rapat </t>
  </si>
  <si>
    <t>Banyaknya laporan FKPM</t>
  </si>
  <si>
    <t>KEC = 12 laporan FKPM
KEL = 96 laporan FKPM</t>
  </si>
  <si>
    <t>PROGRAM PENYELENGGARAAN URUSAN PEMERINTAHAN UMUM</t>
  </si>
  <si>
    <t>(Jumlah urusan pemerintah daerah yang dilaksanakan / Jumlah urusan pemerintahan umum yang dilaksanakan sesuai dengan penugasan kepala daerah) x100%</t>
  </si>
  <si>
    <t>Jumlah Kegiatan Urusan Pemerintahan umum yang dilaksanakan sesuai penugasan kepala daerah</t>
  </si>
  <si>
    <t>Banyaknya kegiatan Pemerintahan umum yang dilaksanakan sesuai penugasan kepala daerah</t>
  </si>
  <si>
    <t>kegiatan : MTQ, Tim Ramadhan, HJK, HUTRI, FORKOPIMCA</t>
  </si>
  <si>
    <t>Pembinaan Kerukunan Antarsuku dan Intrasuku, Umat Beragama, Ras dan Golongan Lainnya Guna Mewujudkan Stabilitas dan NasionalKeamanan Lokal, Regional</t>
  </si>
  <si>
    <t>Keg : Tim Ramadan Kecamatan
Keg : MTQ</t>
  </si>
  <si>
    <t>Jumlah Mushalla yang dikunjungi oleh Tim Ramadhan Kecamatan</t>
  </si>
  <si>
    <t>Banyaknya Mushalla yang dikunjungi oleh tim ramadhan kecamatan</t>
  </si>
  <si>
    <t>Jumlah cabang MTQ yang diperlombakan</t>
  </si>
  <si>
    <t>Banyaknya cabang MTQ yang diperlombakan tingkat kecamatan</t>
  </si>
  <si>
    <t>08</t>
  </si>
  <si>
    <t>Keg : Forkopimca
Keg : HJK, HUT RI</t>
  </si>
  <si>
    <t>Keg. Forkopimca  : 4 dok
Keg. HJK, HUT RI : 2 dok</t>
  </si>
  <si>
    <t xml:space="preserve">Jumlah Rapat yang dilaksanakan oleh Forum Koordinasi dan Diskusi Pimpinan  Kecamatan </t>
  </si>
  <si>
    <t>Banyaknya rapat koordinasi yang dilaksanakan Forkopimca</t>
  </si>
  <si>
    <t>4 KALI</t>
  </si>
  <si>
    <t>Jumlah Peringatan Hari Besar yang dilaksanakan (HUT RI dan HUT Kota)</t>
  </si>
  <si>
    <t>Banyaknya hari besar (HUT RI dan HUT Kota)</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</si>
</sst>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41" formatCode="_(* #,##0_);_(* \(#,##0\);_(* &quot;-&quot;_);_(@_)"/>
    <numFmt numFmtId="43" formatCode="_(* #,##0.00_);_(* \(#,##0.00\);_(* &quot;-&quot;??_);_(@_)"/>
    <numFmt numFmtId="164" formatCode="0.0"/>
    <numFmt numFmtId="165" formatCode="_(* #,##0_);_(* \(#,##0\);_(* &quot;-&quot;??_);_(@_)"/>
    <numFmt numFmtId="166" formatCode="_-[$Rp-421]* #,##0_-;\-[$Rp-421]* #,##0_-;_-[$Rp-421]* &quot;-&quot;_-;_-@_-"/>
    <numFmt numFmtId="167" formatCode="_(* #,##0.00_);_(* \(#,##0.00\);_(* &quot;-&quot;_);_(@_)"/>
    <numFmt numFmtId="168" formatCode="_-* #,##0.00_-;\-* #,##0.00_-;_-* &quot;-&quot;??_-;_-@_-"/>
    <numFmt numFmtId="169" formatCode="_-* #,##0_-;\-* #,##0_-;_-* &quot;-&quot;??_-;_-@_-"/>
    <numFmt numFmtId="170" formatCode="_-* #,##0_-;\-* #,##0_-;_-* &quot;-&quot;_-;_-@_-"/>
  </numFmts>
  <fonts count="45" x14ac:knownFonts="1">
    <font>
      <sz val="11"/>
      <color theme="1"/>
      <name val="Calibri"/>
      <family val="2"/>
      <scheme val="minor"/>
    </font>
    <font>
      <sz val="11"/>
      <color theme="1"/>
      <name val="Calibri"/>
      <family val="2"/>
      <charset val="1"/>
      <scheme val="minor"/>
    </font>
    <font>
      <b/>
      <sz val="9"/>
      <color theme="1"/>
      <name val="Arial Narrow"/>
      <family val="2"/>
    </font>
    <font>
      <b/>
      <sz val="12"/>
      <color theme="1"/>
      <name val="Arial"/>
      <family val="2"/>
    </font>
    <font>
      <sz val="9"/>
      <color theme="1"/>
      <name val="Arial Narrow"/>
      <family val="2"/>
    </font>
    <font>
      <sz val="11"/>
      <color rgb="FFFF0000"/>
      <name val="Calibri"/>
      <family val="2"/>
      <scheme val="minor"/>
    </font>
    <font>
      <b/>
      <sz val="11"/>
      <color theme="1"/>
      <name val="Calibri"/>
      <family val="2"/>
      <scheme val="minor"/>
    </font>
    <font>
      <sz val="14"/>
      <color theme="1"/>
      <name val="Arial Narrow"/>
      <family val="2"/>
    </font>
    <font>
      <b/>
      <sz val="14"/>
      <color theme="1"/>
      <name val="Arial Narrow"/>
      <family val="2"/>
    </font>
    <font>
      <b/>
      <sz val="14"/>
      <name val="Arial Narrow"/>
      <family val="2"/>
    </font>
    <font>
      <b/>
      <sz val="11"/>
      <color rgb="FFFF0000"/>
      <name val="Calibri"/>
      <family val="2"/>
      <scheme val="minor"/>
    </font>
    <font>
      <sz val="14"/>
      <name val="Arial Narrow"/>
      <family val="2"/>
    </font>
    <font>
      <sz val="11"/>
      <name val="Calibri"/>
      <family val="2"/>
      <scheme val="minor"/>
    </font>
    <font>
      <b/>
      <sz val="12"/>
      <name val="Arial"/>
      <family val="2"/>
    </font>
    <font>
      <b/>
      <sz val="9"/>
      <name val="Arial Narrow"/>
      <family val="2"/>
    </font>
    <font>
      <sz val="9"/>
      <name val="Arial Narrow"/>
      <family val="2"/>
    </font>
    <font>
      <b/>
      <sz val="11"/>
      <name val="Calibri"/>
      <family val="2"/>
      <scheme val="minor"/>
    </font>
    <font>
      <sz val="10"/>
      <name val="Arial"/>
      <family val="2"/>
    </font>
    <font>
      <sz val="11"/>
      <color theme="1"/>
      <name val="Calibri"/>
      <family val="2"/>
      <charset val="1"/>
      <scheme val="minor"/>
    </font>
    <font>
      <b/>
      <i/>
      <sz val="9"/>
      <color theme="1"/>
      <name val="Arial Narrow"/>
      <family val="2"/>
    </font>
    <font>
      <sz val="11"/>
      <color theme="1"/>
      <name val="Calibri"/>
      <family val="2"/>
      <scheme val="minor"/>
    </font>
    <font>
      <b/>
      <sz val="14"/>
      <color theme="1"/>
      <name val="Calibri"/>
      <family val="2"/>
    </font>
    <font>
      <sz val="11"/>
      <color theme="1"/>
      <name val="Calibri"/>
      <family val="2"/>
    </font>
    <font>
      <b/>
      <sz val="14"/>
      <name val="Calibri"/>
      <family val="2"/>
      <scheme val="minor"/>
    </font>
    <font>
      <b/>
      <sz val="11"/>
      <name val="Arial Narrow"/>
      <family val="2"/>
    </font>
    <font>
      <b/>
      <sz val="14"/>
      <color theme="1"/>
      <name val="Calibri"/>
      <family val="2"/>
      <scheme val="minor"/>
    </font>
    <font>
      <sz val="14"/>
      <color theme="1"/>
      <name val="Calibri"/>
      <family val="2"/>
    </font>
    <font>
      <sz val="9"/>
      <color theme="1"/>
      <name val="Calibri"/>
      <family val="2"/>
    </font>
    <font>
      <b/>
      <sz val="11"/>
      <color rgb="FF000000"/>
      <name val="Calibri"/>
      <family val="2"/>
      <scheme val="minor"/>
    </font>
    <font>
      <b/>
      <sz val="10"/>
      <color theme="1"/>
      <name val="Calibri"/>
      <family val="2"/>
      <scheme val="minor"/>
    </font>
    <font>
      <b/>
      <sz val="11"/>
      <color theme="1"/>
      <name val="Calibri"/>
      <family val="2"/>
    </font>
    <font>
      <b/>
      <sz val="12"/>
      <name val="Calibri"/>
      <family val="2"/>
      <scheme val="minor"/>
    </font>
    <font>
      <sz val="11"/>
      <color rgb="FFFF0000"/>
      <name val="Calibri"/>
      <family val="2"/>
    </font>
    <font>
      <sz val="10"/>
      <color rgb="FF000000"/>
      <name val="Times New Roman"/>
      <family val="1"/>
    </font>
    <font>
      <b/>
      <sz val="10"/>
      <name val="Calibri"/>
      <family val="2"/>
      <scheme val="minor"/>
    </font>
    <font>
      <sz val="12"/>
      <name val="Arial"/>
      <family val="2"/>
    </font>
    <font>
      <sz val="9"/>
      <name val="Calibri"/>
      <family val="2"/>
      <scheme val="minor"/>
    </font>
    <font>
      <sz val="11"/>
      <name val="Calibri"/>
      <family val="2"/>
    </font>
    <font>
      <b/>
      <sz val="11"/>
      <name val="Calibri"/>
      <family val="2"/>
    </font>
    <font>
      <b/>
      <sz val="11"/>
      <name val="Arial"/>
      <family val="2"/>
    </font>
    <font>
      <b/>
      <u/>
      <sz val="12"/>
      <name val="Calibri"/>
      <family val="2"/>
      <scheme val="minor"/>
    </font>
    <font>
      <sz val="11"/>
      <color indexed="8"/>
      <name val="Calibri"/>
      <family val="2"/>
    </font>
    <font>
      <sz val="11"/>
      <color rgb="FF000000"/>
      <name val="Calibri"/>
      <family val="2"/>
    </font>
    <font>
      <b/>
      <sz val="11"/>
      <color rgb="FF3F3F3F"/>
      <name val="Calibri"/>
      <family val="2"/>
      <scheme val="minor"/>
    </font>
    <font>
      <b/>
      <i/>
      <sz val="11"/>
      <color theme="1"/>
      <name val="Calibri"/>
      <family val="2"/>
      <scheme val="minor"/>
    </font>
  </fonts>
  <fills count="12">
    <fill>
      <patternFill patternType="none"/>
    </fill>
    <fill>
      <patternFill patternType="gray125"/>
    </fill>
    <fill>
      <patternFill patternType="lightUp"/>
    </fill>
    <fill>
      <patternFill patternType="solid">
        <fgColor rgb="FFFFFF00"/>
        <bgColor indexed="64"/>
      </patternFill>
    </fill>
    <fill>
      <patternFill patternType="solid">
        <fgColor theme="0" tint="-0.14993743705557422"/>
        <bgColor indexed="64"/>
      </patternFill>
    </fill>
    <fill>
      <patternFill patternType="solid">
        <fgColor theme="0"/>
        <bgColor indexed="64"/>
      </patternFill>
    </fill>
    <fill>
      <patternFill patternType="solid">
        <fgColor theme="4" tint="0.39997558519241921"/>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rgb="FFF2F2F2"/>
        <bgColor indexed="64"/>
      </patternFill>
    </fill>
    <fill>
      <patternFill patternType="solid">
        <fgColor theme="8" tint="0.79998168889431442"/>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diagonal/>
    </border>
    <border>
      <left style="thin">
        <color auto="1"/>
      </left>
      <right/>
      <top/>
      <bottom/>
      <diagonal/>
    </border>
    <border>
      <left/>
      <right/>
      <top/>
      <bottom style="thin">
        <color auto="1"/>
      </bottom>
      <diagonal/>
    </border>
    <border>
      <left/>
      <right style="thin">
        <color auto="1"/>
      </right>
      <top/>
      <bottom/>
      <diagonal/>
    </border>
    <border>
      <left style="thin">
        <color auto="1"/>
      </left>
      <right style="thin">
        <color auto="1"/>
      </right>
      <top/>
      <bottom/>
      <diagonal/>
    </border>
    <border>
      <left style="thin">
        <color rgb="FF3F3F3F"/>
      </left>
      <right style="thin">
        <color rgb="FF3F3F3F"/>
      </right>
      <top style="thin">
        <color rgb="FF3F3F3F"/>
      </top>
      <bottom style="thin">
        <color rgb="FF3F3F3F"/>
      </bottom>
      <diagonal/>
    </border>
    <border>
      <left/>
      <right style="hair">
        <color auto="1"/>
      </right>
      <top style="thin">
        <color auto="1"/>
      </top>
      <bottom/>
      <diagonal/>
    </border>
  </borders>
  <cellStyleXfs count="155">
    <xf numFmtId="0" fontId="0" fillId="0" borderId="0"/>
    <xf numFmtId="0" fontId="17" fillId="0" borderId="0"/>
    <xf numFmtId="0" fontId="17" fillId="0" borderId="0"/>
    <xf numFmtId="0" fontId="18" fillId="0" borderId="0"/>
    <xf numFmtId="0" fontId="20" fillId="0" borderId="0">
      <alignment vertical="center"/>
    </xf>
    <xf numFmtId="0" fontId="17" fillId="0" borderId="0"/>
    <xf numFmtId="43" fontId="20" fillId="0" borderId="0" applyFont="0" applyFill="0" applyBorder="0" applyAlignment="0" applyProtection="0"/>
    <xf numFmtId="9" fontId="20" fillId="0" borderId="0" applyFont="0" applyFill="0" applyBorder="0" applyAlignment="0" applyProtection="0"/>
    <xf numFmtId="0" fontId="20" fillId="0" borderId="0"/>
    <xf numFmtId="41" fontId="20" fillId="0" borderId="0" applyFont="0" applyFill="0" applyBorder="0" applyAlignment="0" applyProtection="0"/>
    <xf numFmtId="41" fontId="20" fillId="0" borderId="0" applyFont="0" applyFill="0" applyBorder="0" applyAlignment="0" applyProtection="0"/>
    <xf numFmtId="43" fontId="20" fillId="0" borderId="0" applyFont="0" applyFill="0" applyBorder="0" applyAlignment="0" applyProtection="0"/>
    <xf numFmtId="0" fontId="20" fillId="0" borderId="0"/>
    <xf numFmtId="165" fontId="20" fillId="0" borderId="0" applyFont="0" applyFill="0" applyBorder="0" applyAlignment="0" applyProtection="0"/>
    <xf numFmtId="0" fontId="20" fillId="0" borderId="0">
      <alignment vertical="center"/>
    </xf>
    <xf numFmtId="0" fontId="20" fillId="0" borderId="0"/>
    <xf numFmtId="43" fontId="33" fillId="0" borderId="0" applyFont="0" applyFill="0" applyBorder="0" applyAlignment="0" applyProtection="0"/>
    <xf numFmtId="0" fontId="20" fillId="0" borderId="0">
      <alignment vertical="center"/>
    </xf>
    <xf numFmtId="0" fontId="20" fillId="0" borderId="0"/>
    <xf numFmtId="0" fontId="20" fillId="0" borderId="0"/>
    <xf numFmtId="0" fontId="20" fillId="0" borderId="0">
      <alignment vertical="center"/>
    </xf>
    <xf numFmtId="9" fontId="20" fillId="0" borderId="0" applyFont="0" applyFill="0" applyBorder="0" applyAlignment="0" applyProtection="0"/>
    <xf numFmtId="43" fontId="20" fillId="0" borderId="0" applyFont="0" applyFill="0" applyBorder="0" applyAlignment="0" applyProtection="0"/>
    <xf numFmtId="41" fontId="17" fillId="0" borderId="0" applyFont="0" applyFill="0" applyBorder="0" applyAlignment="0" applyProtection="0"/>
    <xf numFmtId="165" fontId="41" fillId="0" borderId="0" applyFont="0" applyFill="0" applyBorder="0" applyAlignment="0" applyProtection="0"/>
    <xf numFmtId="164" fontId="20" fillId="0" borderId="0" applyFont="0" applyFill="0" applyBorder="0" applyAlignment="0" applyProtection="0">
      <alignment vertical="center"/>
    </xf>
    <xf numFmtId="164" fontId="20" fillId="0" borderId="0" applyFont="0" applyFill="0" applyBorder="0" applyAlignment="0" applyProtection="0">
      <alignment vertical="center"/>
    </xf>
    <xf numFmtId="41" fontId="20" fillId="0" borderId="0" applyFont="0" applyFill="0" applyBorder="0" applyAlignment="0" applyProtection="0"/>
    <xf numFmtId="164" fontId="20" fillId="0" borderId="0" applyFont="0" applyFill="0" applyBorder="0" applyAlignment="0" applyProtection="0">
      <alignment vertical="center"/>
    </xf>
    <xf numFmtId="41" fontId="20" fillId="0" borderId="0" applyFont="0" applyFill="0" applyBorder="0" applyAlignment="0" applyProtection="0"/>
    <xf numFmtId="41" fontId="20" fillId="0" borderId="0" applyFont="0" applyFill="0" applyBorder="0" applyAlignment="0" applyProtection="0"/>
    <xf numFmtId="41" fontId="20" fillId="0" borderId="0" applyFont="0" applyFill="0" applyBorder="0" applyAlignment="0" applyProtection="0"/>
    <xf numFmtId="169" fontId="20" fillId="0" borderId="0" applyFont="0" applyFill="0" applyBorder="0" applyAlignment="0" applyProtection="0"/>
    <xf numFmtId="164" fontId="17" fillId="0" borderId="0" applyFont="0" applyFill="0" applyBorder="0" applyAlignment="0" applyProtection="0"/>
    <xf numFmtId="167" fontId="41" fillId="0" borderId="0" applyFont="0" applyFill="0" applyBorder="0" applyAlignment="0" applyProtection="0"/>
    <xf numFmtId="41" fontId="41" fillId="0" borderId="0" applyFont="0" applyFill="0" applyBorder="0" applyAlignment="0" applyProtection="0"/>
    <xf numFmtId="167" fontId="41" fillId="0" borderId="0" applyFont="0" applyFill="0" applyBorder="0" applyAlignment="0" applyProtection="0"/>
    <xf numFmtId="170" fontId="41" fillId="0" borderId="0" applyFont="0" applyFill="0" applyBorder="0" applyAlignment="0" applyProtection="0"/>
    <xf numFmtId="41"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0" fontId="17" fillId="0" borderId="0" applyFont="0" applyFill="0" applyBorder="0" applyAlignment="0" applyProtection="0">
      <alignment vertical="center"/>
    </xf>
    <xf numFmtId="41" fontId="20" fillId="0" borderId="0" applyFont="0" applyFill="0" applyBorder="0" applyAlignment="0" applyProtection="0"/>
    <xf numFmtId="41" fontId="20" fillId="0" borderId="0" applyFont="0" applyFill="0" applyBorder="0" applyAlignment="0" applyProtection="0"/>
    <xf numFmtId="168" fontId="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33" fillId="0" borderId="0" applyFont="0" applyFill="0" applyBorder="0" applyAlignment="0" applyProtection="0"/>
    <xf numFmtId="43" fontId="20" fillId="0" borderId="0" applyFont="0" applyFill="0" applyBorder="0" applyAlignment="0" applyProtection="0">
      <alignment vertical="center"/>
    </xf>
    <xf numFmtId="43" fontId="20" fillId="0" borderId="0" applyFont="0" applyFill="0" applyBorder="0" applyAlignment="0" applyProtection="0">
      <alignment vertical="center"/>
    </xf>
    <xf numFmtId="43" fontId="41" fillId="0" borderId="0" applyFont="0" applyFill="0" applyBorder="0" applyAlignment="0" applyProtection="0"/>
    <xf numFmtId="168" fontId="41" fillId="0" borderId="0" applyFont="0" applyFill="0" applyBorder="0" applyAlignment="0" applyProtection="0"/>
    <xf numFmtId="167"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1" fontId="20" fillId="0" borderId="0" applyFont="0" applyFill="0" applyBorder="0" applyAlignment="0" applyProtection="0"/>
    <xf numFmtId="43" fontId="17" fillId="0" borderId="0" applyFont="0" applyFill="0" applyBorder="0" applyAlignment="0" applyProtection="0"/>
    <xf numFmtId="168" fontId="17" fillId="0" borderId="0" applyFont="0" applyFill="0" applyBorder="0" applyAlignment="0" applyProtection="0"/>
    <xf numFmtId="43" fontId="17" fillId="0" borderId="0" applyFont="0" applyFill="0" applyBorder="0" applyAlignment="0" applyProtection="0">
      <alignment vertical="center"/>
    </xf>
    <xf numFmtId="41" fontId="20" fillId="0" borderId="0" applyFont="0" applyFill="0" applyBorder="0" applyAlignment="0" applyProtection="0"/>
    <xf numFmtId="43" fontId="41" fillId="0" borderId="0" applyFont="0" applyFill="0" applyBorder="0" applyAlignment="0" applyProtection="0"/>
    <xf numFmtId="167" fontId="41" fillId="0" borderId="0" applyFont="0" applyFill="0" applyBorder="0" applyAlignment="0" applyProtection="0"/>
    <xf numFmtId="167" fontId="41" fillId="0" borderId="0" applyFont="0" applyFill="0" applyBorder="0" applyAlignment="0" applyProtection="0"/>
    <xf numFmtId="167" fontId="41" fillId="0" borderId="0" applyFont="0" applyFill="0" applyBorder="0" applyAlignment="0" applyProtection="0"/>
    <xf numFmtId="43"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41" fontId="4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8" fontId="20" fillId="0" borderId="0" applyFont="0" applyFill="0" applyBorder="0" applyAlignment="0" applyProtection="0"/>
    <xf numFmtId="43" fontId="41" fillId="0" borderId="0" applyFont="0" applyFill="0" applyBorder="0" applyAlignment="0" applyProtection="0"/>
    <xf numFmtId="43" fontId="20" fillId="0" borderId="0" applyFont="0" applyFill="0" applyBorder="0" applyAlignment="0" applyProtection="0"/>
    <xf numFmtId="0" fontId="17" fillId="0" borderId="0">
      <alignment vertical="center"/>
    </xf>
    <xf numFmtId="0" fontId="17" fillId="0" borderId="0">
      <alignment vertical="center"/>
    </xf>
    <xf numFmtId="0" fontId="17" fillId="0" borderId="0">
      <alignment vertical="center"/>
    </xf>
    <xf numFmtId="0" fontId="20" fillId="0" borderId="0"/>
    <xf numFmtId="0" fontId="20" fillId="0" borderId="0"/>
    <xf numFmtId="0" fontId="20" fillId="0" borderId="0"/>
    <xf numFmtId="0" fontId="17" fillId="0" borderId="0"/>
    <xf numFmtId="0" fontId="20" fillId="0" borderId="0"/>
    <xf numFmtId="0" fontId="20" fillId="0" borderId="0"/>
    <xf numFmtId="0" fontId="33"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17" fillId="0" borderId="0"/>
    <xf numFmtId="0" fontId="20" fillId="0" borderId="0"/>
    <xf numFmtId="0" fontId="20" fillId="0" borderId="0"/>
    <xf numFmtId="0" fontId="17" fillId="0" borderId="0"/>
    <xf numFmtId="0" fontId="20" fillId="0" borderId="0"/>
    <xf numFmtId="0" fontId="20" fillId="0" borderId="0"/>
    <xf numFmtId="0" fontId="20" fillId="0" borderId="0"/>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xf numFmtId="0" fontId="20" fillId="0" borderId="0"/>
    <xf numFmtId="0" fontId="20" fillId="0" borderId="0"/>
    <xf numFmtId="0" fontId="20" fillId="0" borderId="0"/>
    <xf numFmtId="0" fontId="17" fillId="0" borderId="0"/>
    <xf numFmtId="0" fontId="20" fillId="0" borderId="0">
      <alignment vertical="center"/>
    </xf>
    <xf numFmtId="0" fontId="20" fillId="0" borderId="0">
      <alignment vertical="center"/>
    </xf>
    <xf numFmtId="0" fontId="42" fillId="0" borderId="0">
      <protection locked="0"/>
    </xf>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42" fillId="0" borderId="0">
      <protection locked="0"/>
    </xf>
    <xf numFmtId="0" fontId="42" fillId="0" borderId="0">
      <protection locked="0"/>
    </xf>
    <xf numFmtId="0" fontId="20" fillId="0" borderId="0"/>
    <xf numFmtId="0" fontId="20" fillId="0" borderId="0"/>
    <xf numFmtId="0" fontId="20" fillId="0" borderId="0">
      <alignment vertical="center"/>
    </xf>
    <xf numFmtId="0" fontId="20" fillId="0" borderId="0"/>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xf numFmtId="0" fontId="20" fillId="0" borderId="0"/>
    <xf numFmtId="0" fontId="43" fillId="10" borderId="16" applyNumberFormat="0" applyAlignment="0" applyProtection="0"/>
    <xf numFmtId="9" fontId="20" fillId="0" borderId="0" applyFont="0" applyFill="0" applyBorder="0" applyAlignment="0" applyProtection="0">
      <alignment vertical="center"/>
    </xf>
    <xf numFmtId="9" fontId="41" fillId="0" borderId="0" applyFont="0" applyFill="0" applyBorder="0" applyAlignment="0" applyProtection="0"/>
    <xf numFmtId="9" fontId="20" fillId="0" borderId="0" applyFont="0" applyFill="0" applyBorder="0" applyAlignment="0" applyProtection="0">
      <alignment vertical="center"/>
    </xf>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17" fillId="0" borderId="0" applyFont="0" applyFill="0" applyBorder="0" applyAlignment="0" applyProtection="0"/>
    <xf numFmtId="9" fontId="20" fillId="0" borderId="0" applyFont="0" applyFill="0" applyBorder="0" applyAlignment="0" applyProtection="0"/>
    <xf numFmtId="9" fontId="1" fillId="0" borderId="0" applyFont="0" applyFill="0" applyBorder="0" applyAlignment="0" applyProtection="0"/>
    <xf numFmtId="9" fontId="20" fillId="0" borderId="0" applyFont="0" applyFill="0" applyBorder="0" applyAlignment="0" applyProtection="0">
      <alignment vertical="center"/>
    </xf>
    <xf numFmtId="9" fontId="33" fillId="0" borderId="0" applyFont="0" applyFill="0" applyBorder="0" applyAlignment="0" applyProtection="0"/>
  </cellStyleXfs>
  <cellXfs count="578">
    <xf numFmtId="0" fontId="0" fillId="0" borderId="0" xfId="0"/>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3" fillId="0" borderId="0" xfId="0" applyFont="1"/>
    <xf numFmtId="0" fontId="4" fillId="0" borderId="0" xfId="0" applyFont="1"/>
    <xf numFmtId="0" fontId="4" fillId="0" borderId="0" xfId="0" applyFont="1" applyAlignment="1">
      <alignment vertical="center"/>
    </xf>
    <xf numFmtId="0" fontId="4" fillId="0" borderId="0" xfId="0" applyFont="1" applyAlignment="1">
      <alignment horizontal="center" vertical="center"/>
    </xf>
    <xf numFmtId="0" fontId="2" fillId="0" borderId="0" xfId="0" applyFont="1" applyAlignment="1">
      <alignment horizontal="center" vertical="center"/>
    </xf>
    <xf numFmtId="0" fontId="4" fillId="0" borderId="0" xfId="0" applyFont="1" applyAlignment="1">
      <alignment horizontal="center" vertical="top"/>
    </xf>
    <xf numFmtId="0" fontId="4" fillId="0" borderId="1" xfId="0" applyFont="1" applyBorder="1" applyAlignment="1">
      <alignment horizontal="center" vertical="center"/>
    </xf>
    <xf numFmtId="0" fontId="2" fillId="0" borderId="3" xfId="0" applyFont="1" applyBorder="1" applyAlignment="1">
      <alignment horizontal="center" vertical="center" wrapText="1"/>
    </xf>
    <xf numFmtId="0" fontId="2" fillId="0" borderId="6" xfId="0" applyFont="1" applyBorder="1" applyAlignment="1">
      <alignment horizontal="center" vertical="center"/>
    </xf>
    <xf numFmtId="0" fontId="2" fillId="0" borderId="5" xfId="0" applyFont="1" applyBorder="1" applyAlignment="1">
      <alignment horizontal="center" vertical="center"/>
    </xf>
    <xf numFmtId="0" fontId="0" fillId="0" borderId="0" xfId="0" applyAlignment="1">
      <alignment horizontal="center" vertical="center"/>
    </xf>
    <xf numFmtId="0" fontId="4" fillId="0" borderId="0" xfId="0" applyFont="1" applyAlignment="1">
      <alignment wrapText="1"/>
    </xf>
    <xf numFmtId="0" fontId="2" fillId="0" borderId="5" xfId="0" applyFont="1" applyBorder="1" applyAlignment="1">
      <alignment horizontal="center"/>
    </xf>
    <xf numFmtId="0" fontId="2" fillId="0" borderId="6" xfId="0" applyFont="1" applyBorder="1" applyAlignment="1">
      <alignment horizontal="center"/>
    </xf>
    <xf numFmtId="0" fontId="2" fillId="0" borderId="12" xfId="0" applyFont="1" applyBorder="1" applyAlignment="1">
      <alignment vertical="center"/>
    </xf>
    <xf numFmtId="0" fontId="2" fillId="0" borderId="0" xfId="0" applyFont="1" applyAlignment="1">
      <alignment vertical="center"/>
    </xf>
    <xf numFmtId="0" fontId="4" fillId="0" borderId="12" xfId="0" applyFont="1" applyBorder="1" applyAlignment="1">
      <alignment vertical="center"/>
    </xf>
    <xf numFmtId="0" fontId="2" fillId="0" borderId="5" xfId="0" applyFont="1" applyBorder="1" applyAlignment="1">
      <alignment horizontal="center" vertical="center" wrapText="1"/>
    </xf>
    <xf numFmtId="0" fontId="4" fillId="0" borderId="1" xfId="0" applyFont="1" applyBorder="1" applyAlignment="1">
      <alignment vertical="top"/>
    </xf>
    <xf numFmtId="0" fontId="4" fillId="0" borderId="1" xfId="0" applyFont="1" applyBorder="1" applyAlignment="1">
      <alignment vertical="top" wrapText="1"/>
    </xf>
    <xf numFmtId="0" fontId="4" fillId="0" borderId="5" xfId="0" applyFont="1" applyBorder="1" applyAlignment="1">
      <alignment vertical="top" wrapText="1"/>
    </xf>
    <xf numFmtId="0" fontId="4" fillId="0" borderId="1" xfId="0" applyFont="1" applyBorder="1" applyAlignment="1">
      <alignment horizontal="right" vertical="top" wrapText="1"/>
    </xf>
    <xf numFmtId="3" fontId="4" fillId="0" borderId="4" xfId="0" applyNumberFormat="1" applyFont="1" applyBorder="1" applyAlignment="1">
      <alignment horizontal="right" vertical="top" wrapText="1"/>
    </xf>
    <xf numFmtId="0" fontId="4" fillId="0" borderId="5" xfId="0" applyFont="1" applyBorder="1" applyAlignment="1">
      <alignment horizontal="right" vertical="top" wrapText="1"/>
    </xf>
    <xf numFmtId="0" fontId="4" fillId="0" borderId="4" xfId="0" applyFont="1" applyBorder="1" applyAlignment="1">
      <alignment horizontal="right" vertical="top" wrapText="1"/>
    </xf>
    <xf numFmtId="0" fontId="7" fillId="0" borderId="0" xfId="0" applyFont="1" applyAlignment="1">
      <alignment horizontal="center" vertical="top"/>
    </xf>
    <xf numFmtId="0" fontId="7" fillId="0" borderId="0" xfId="0" applyFont="1" applyAlignment="1">
      <alignment vertical="top" wrapText="1"/>
    </xf>
    <xf numFmtId="0" fontId="7" fillId="0" borderId="0" xfId="0" applyFont="1" applyAlignment="1">
      <alignment horizontal="left" vertical="top"/>
    </xf>
    <xf numFmtId="0" fontId="7" fillId="0" borderId="0" xfId="0" applyFont="1" applyAlignment="1">
      <alignment horizontal="center" vertical="top" wrapText="1"/>
    </xf>
    <xf numFmtId="0" fontId="0" fillId="0" borderId="0" xfId="0" applyAlignment="1">
      <alignment horizontal="left"/>
    </xf>
    <xf numFmtId="0" fontId="8" fillId="0" borderId="0" xfId="0" applyFont="1" applyAlignment="1">
      <alignment vertical="top" wrapText="1"/>
    </xf>
    <xf numFmtId="0" fontId="8" fillId="0" borderId="0" xfId="0" applyFont="1" applyAlignment="1">
      <alignment horizontal="center" vertical="top" wrapText="1"/>
    </xf>
    <xf numFmtId="0" fontId="6" fillId="0" borderId="0" xfId="0" applyFont="1"/>
    <xf numFmtId="0" fontId="8" fillId="0" borderId="0" xfId="0" applyFont="1" applyAlignment="1">
      <alignment horizontal="left" vertical="top" wrapText="1"/>
    </xf>
    <xf numFmtId="0" fontId="5" fillId="0" borderId="0" xfId="0" applyFont="1"/>
    <xf numFmtId="0" fontId="9" fillId="0" borderId="0" xfId="0" applyFont="1" applyAlignment="1">
      <alignment vertical="top" wrapText="1"/>
    </xf>
    <xf numFmtId="0" fontId="9" fillId="0" borderId="0" xfId="0" applyFont="1" applyAlignment="1">
      <alignment horizontal="center" vertical="top" wrapText="1"/>
    </xf>
    <xf numFmtId="0" fontId="10" fillId="0" borderId="0" xfId="0" applyFont="1"/>
    <xf numFmtId="0" fontId="11" fillId="0" borderId="0" xfId="0" applyFont="1" applyAlignment="1">
      <alignment vertical="top" wrapText="1"/>
    </xf>
    <xf numFmtId="0" fontId="11" fillId="0" borderId="0" xfId="0" applyFont="1" applyAlignment="1">
      <alignment horizontal="center" vertical="top" wrapText="1"/>
    </xf>
    <xf numFmtId="0" fontId="11" fillId="0" borderId="0" xfId="0" applyFont="1" applyAlignment="1">
      <alignment horizontal="center" vertical="top"/>
    </xf>
    <xf numFmtId="0" fontId="5" fillId="0" borderId="0" xfId="0" applyFont="1" applyAlignment="1">
      <alignment horizontal="left"/>
    </xf>
    <xf numFmtId="0" fontId="12" fillId="0" borderId="0" xfId="0" applyFont="1" applyAlignment="1">
      <alignment horizontal="left"/>
    </xf>
    <xf numFmtId="0" fontId="4" fillId="0" borderId="6" xfId="0" applyFont="1" applyBorder="1" applyAlignment="1">
      <alignment vertical="top" wrapText="1"/>
    </xf>
    <xf numFmtId="0" fontId="4" fillId="0" borderId="4" xfId="0" applyFont="1" applyBorder="1" applyAlignment="1">
      <alignment vertical="top" wrapText="1"/>
    </xf>
    <xf numFmtId="0" fontId="4" fillId="0" borderId="0" xfId="0" applyFont="1" applyAlignment="1">
      <alignment vertical="top" wrapText="1"/>
    </xf>
    <xf numFmtId="3" fontId="4" fillId="0" borderId="1" xfId="0" applyNumberFormat="1" applyFont="1" applyBorder="1" applyAlignment="1">
      <alignment horizontal="right" vertical="top" wrapText="1"/>
    </xf>
    <xf numFmtId="0" fontId="2" fillId="0" borderId="2" xfId="0" applyFont="1" applyBorder="1" applyAlignment="1">
      <alignment vertical="center"/>
    </xf>
    <xf numFmtId="0" fontId="2" fillId="0" borderId="1" xfId="0" applyFont="1" applyBorder="1" applyAlignment="1">
      <alignment horizontal="center"/>
    </xf>
    <xf numFmtId="0" fontId="4" fillId="0" borderId="5" xfId="0" applyFont="1" applyBorder="1" applyAlignment="1">
      <alignment vertical="center"/>
    </xf>
    <xf numFmtId="0" fontId="4" fillId="0" borderId="6" xfId="0" applyFont="1" applyBorder="1" applyAlignment="1">
      <alignment vertical="center"/>
    </xf>
    <xf numFmtId="164" fontId="4" fillId="0" borderId="6" xfId="0" applyNumberFormat="1" applyFont="1" applyBorder="1" applyAlignment="1">
      <alignment vertical="top" wrapText="1"/>
    </xf>
    <xf numFmtId="164" fontId="4" fillId="0" borderId="0" xfId="0" applyNumberFormat="1" applyFont="1"/>
    <xf numFmtId="164" fontId="0" fillId="0" borderId="0" xfId="0" applyNumberFormat="1"/>
    <xf numFmtId="0" fontId="0" fillId="0" borderId="4" xfId="0" applyBorder="1" applyAlignment="1">
      <alignment vertical="top" wrapText="1"/>
    </xf>
    <xf numFmtId="0" fontId="4" fillId="2" borderId="4" xfId="0" applyFont="1" applyFill="1" applyBorder="1" applyAlignment="1">
      <alignment horizontal="center" vertical="top" wrapText="1"/>
    </xf>
    <xf numFmtId="0" fontId="4" fillId="2" borderId="1" xfId="0" applyFont="1" applyFill="1" applyBorder="1" applyAlignment="1">
      <alignment horizontal="right" vertical="top" wrapText="1"/>
    </xf>
    <xf numFmtId="0" fontId="4" fillId="0" borderId="4" xfId="0" applyFont="1" applyBorder="1" applyAlignment="1">
      <alignment vertical="center"/>
    </xf>
    <xf numFmtId="0" fontId="4" fillId="0" borderId="1" xfId="0" applyFont="1" applyBorder="1" applyAlignment="1">
      <alignment horizontal="center"/>
    </xf>
    <xf numFmtId="1" fontId="4" fillId="0" borderId="4" xfId="0" applyNumberFormat="1" applyFont="1" applyBorder="1" applyAlignment="1">
      <alignment horizontal="center" vertical="center"/>
    </xf>
    <xf numFmtId="0" fontId="4" fillId="0" borderId="1" xfId="0" applyFont="1" applyBorder="1" applyAlignment="1">
      <alignment horizontal="left" vertical="center"/>
    </xf>
    <xf numFmtId="0" fontId="4" fillId="0" borderId="0" xfId="0" applyFont="1" applyAlignment="1">
      <alignment horizontal="center"/>
    </xf>
    <xf numFmtId="0" fontId="4" fillId="0" borderId="6" xfId="0" applyFont="1" applyBorder="1" applyAlignment="1">
      <alignment vertical="top"/>
    </xf>
    <xf numFmtId="0" fontId="4" fillId="0" borderId="4" xfId="0" applyFont="1" applyBorder="1" applyAlignment="1">
      <alignment horizontal="left" vertical="top" wrapText="1"/>
    </xf>
    <xf numFmtId="0" fontId="12" fillId="0" borderId="0" xfId="0" applyFont="1"/>
    <xf numFmtId="0" fontId="15" fillId="0" borderId="5" xfId="0" applyFont="1" applyBorder="1" applyAlignment="1">
      <alignment vertical="top" wrapText="1"/>
    </xf>
    <xf numFmtId="0" fontId="15" fillId="0" borderId="6" xfId="0" applyFont="1" applyBorder="1" applyAlignment="1">
      <alignment vertical="top"/>
    </xf>
    <xf numFmtId="0" fontId="15" fillId="0" borderId="6" xfId="0" applyFont="1" applyBorder="1" applyAlignment="1">
      <alignment vertical="top" wrapText="1"/>
    </xf>
    <xf numFmtId="0" fontId="15" fillId="0" borderId="4" xfId="0" applyFont="1" applyBorder="1" applyAlignment="1">
      <alignment vertical="top" wrapText="1"/>
    </xf>
    <xf numFmtId="0" fontId="12" fillId="0" borderId="4" xfId="0" applyFont="1" applyBorder="1" applyAlignment="1">
      <alignment vertical="top" wrapText="1"/>
    </xf>
    <xf numFmtId="0" fontId="15" fillId="0" borderId="0" xfId="0" applyFont="1"/>
    <xf numFmtId="0" fontId="15" fillId="0" borderId="1" xfId="0" applyFont="1" applyBorder="1" applyAlignment="1">
      <alignment horizontal="center" vertical="center"/>
    </xf>
    <xf numFmtId="0" fontId="14" fillId="0" borderId="1" xfId="0" applyFont="1" applyBorder="1" applyAlignment="1">
      <alignment horizontal="center" vertical="center"/>
    </xf>
    <xf numFmtId="0" fontId="4" fillId="0" borderId="1" xfId="0" applyFont="1" applyBorder="1"/>
    <xf numFmtId="164" fontId="12" fillId="0" borderId="0" xfId="0" applyNumberFormat="1" applyFont="1"/>
    <xf numFmtId="164" fontId="15" fillId="0" borderId="6" xfId="0" applyNumberFormat="1" applyFont="1" applyBorder="1" applyAlignment="1">
      <alignment vertical="top" wrapText="1"/>
    </xf>
    <xf numFmtId="164" fontId="15" fillId="0" borderId="0" xfId="0" applyNumberFormat="1" applyFont="1"/>
    <xf numFmtId="0" fontId="4" fillId="0" borderId="1" xfId="0" applyFont="1" applyBorder="1" applyAlignment="1">
      <alignment vertical="center"/>
    </xf>
    <xf numFmtId="0" fontId="2" fillId="0" borderId="0" xfId="0" applyFont="1"/>
    <xf numFmtId="0" fontId="15" fillId="0" borderId="1" xfId="0" applyFont="1" applyBorder="1" applyAlignment="1">
      <alignment vertical="center"/>
    </xf>
    <xf numFmtId="0" fontId="14" fillId="0" borderId="1" xfId="0" applyFont="1" applyBorder="1" applyAlignment="1">
      <alignment vertical="center"/>
    </xf>
    <xf numFmtId="0" fontId="14" fillId="0" borderId="12" xfId="0" applyFont="1" applyBorder="1" applyAlignment="1">
      <alignment vertical="center"/>
    </xf>
    <xf numFmtId="0" fontId="15" fillId="0" borderId="12" xfId="0" applyFont="1" applyBorder="1" applyAlignment="1">
      <alignment vertical="center"/>
    </xf>
    <xf numFmtId="0" fontId="14" fillId="0" borderId="0" xfId="0" applyFont="1"/>
    <xf numFmtId="0" fontId="16" fillId="0" borderId="0" xfId="0" applyFont="1"/>
    <xf numFmtId="0" fontId="6" fillId="0" borderId="0" xfId="0" applyFont="1" applyAlignment="1">
      <alignment horizontal="center" vertical="center"/>
    </xf>
    <xf numFmtId="0" fontId="4" fillId="0" borderId="1" xfId="0" quotePrefix="1" applyFont="1" applyBorder="1" applyAlignment="1">
      <alignment horizontal="center" vertical="center"/>
    </xf>
    <xf numFmtId="0" fontId="4" fillId="0" borderId="5" xfId="0" quotePrefix="1" applyFont="1" applyBorder="1" applyAlignment="1">
      <alignment horizontal="center" vertical="center"/>
    </xf>
    <xf numFmtId="0" fontId="4" fillId="0" borderId="0" xfId="0" applyFont="1" applyAlignment="1">
      <alignment horizontal="right"/>
    </xf>
    <xf numFmtId="0" fontId="4" fillId="0" borderId="0" xfId="0" applyFont="1" applyAlignment="1">
      <alignment horizontal="right" vertical="top"/>
    </xf>
    <xf numFmtId="3" fontId="4" fillId="0" borderId="1" xfId="0" applyNumberFormat="1" applyFont="1" applyBorder="1" applyAlignment="1">
      <alignment vertical="top" wrapText="1"/>
    </xf>
    <xf numFmtId="0" fontId="0" fillId="0" borderId="1" xfId="0" applyBorder="1" applyAlignment="1">
      <alignment vertical="top" wrapText="1"/>
    </xf>
    <xf numFmtId="0" fontId="15" fillId="0" borderId="4" xfId="1" applyFont="1" applyBorder="1" applyAlignment="1">
      <alignment horizontal="left" vertical="top" wrapText="1"/>
    </xf>
    <xf numFmtId="0" fontId="4" fillId="0" borderId="1" xfId="2" applyFont="1" applyBorder="1" applyAlignment="1">
      <alignment horizontal="center" vertical="center"/>
    </xf>
    <xf numFmtId="1" fontId="15" fillId="0" borderId="1" xfId="1" applyNumberFormat="1" applyFont="1" applyBorder="1" applyAlignment="1">
      <alignment horizontal="left" vertical="top" wrapText="1"/>
    </xf>
    <xf numFmtId="0" fontId="15" fillId="0" borderId="1" xfId="3" applyFont="1" applyBorder="1" applyAlignment="1">
      <alignment vertical="top" wrapText="1"/>
    </xf>
    <xf numFmtId="4" fontId="15" fillId="0" borderId="1" xfId="1" applyNumberFormat="1" applyFont="1" applyBorder="1" applyAlignment="1">
      <alignment horizontal="center" vertical="top" wrapText="1"/>
    </xf>
    <xf numFmtId="3" fontId="15" fillId="0" borderId="1" xfId="1" applyNumberFormat="1" applyFont="1" applyBorder="1" applyAlignment="1">
      <alignment horizontal="center" vertical="top" wrapText="1"/>
    </xf>
    <xf numFmtId="0" fontId="4" fillId="0" borderId="5" xfId="0" applyFont="1" applyBorder="1" applyAlignment="1">
      <alignment vertical="top"/>
    </xf>
    <xf numFmtId="0" fontId="4" fillId="0" borderId="0" xfId="0" applyFont="1" applyAlignment="1">
      <alignment vertical="top"/>
    </xf>
    <xf numFmtId="0" fontId="4" fillId="0" borderId="5" xfId="0" applyFont="1" applyBorder="1"/>
    <xf numFmtId="0" fontId="4" fillId="0" borderId="6" xfId="0" applyFont="1" applyBorder="1"/>
    <xf numFmtId="1" fontId="4" fillId="0" borderId="1" xfId="0" applyNumberFormat="1" applyFont="1" applyBorder="1" applyAlignment="1">
      <alignment vertical="top" wrapText="1"/>
    </xf>
    <xf numFmtId="0" fontId="4" fillId="0" borderId="5" xfId="0" applyFont="1" applyBorder="1" applyAlignment="1">
      <alignment horizontal="right" vertical="top"/>
    </xf>
    <xf numFmtId="0" fontId="4" fillId="0" borderId="5" xfId="0" applyFont="1" applyBorder="1" applyAlignment="1">
      <alignment horizontal="right"/>
    </xf>
    <xf numFmtId="0" fontId="4" fillId="0" borderId="6" xfId="0" quotePrefix="1" applyFont="1" applyBorder="1" applyAlignment="1">
      <alignment vertical="top"/>
    </xf>
    <xf numFmtId="0" fontId="4" fillId="0" borderId="1" xfId="0" applyFont="1" applyBorder="1" applyAlignment="1">
      <alignment horizontal="center" vertical="top" wrapText="1"/>
    </xf>
    <xf numFmtId="0" fontId="4" fillId="0" borderId="1" xfId="0" quotePrefix="1" applyFont="1" applyBorder="1" applyAlignment="1">
      <alignment vertical="top"/>
    </xf>
    <xf numFmtId="9" fontId="4" fillId="0" borderId="1" xfId="0" applyNumberFormat="1" applyFont="1" applyBorder="1" applyAlignment="1">
      <alignment horizontal="center" vertical="top" wrapText="1"/>
    </xf>
    <xf numFmtId="0" fontId="4" fillId="0" borderId="6" xfId="0" quotePrefix="1" applyFont="1" applyBorder="1"/>
    <xf numFmtId="3" fontId="4" fillId="0" borderId="1" xfId="0" applyNumberFormat="1" applyFont="1" applyBorder="1" applyAlignment="1">
      <alignment horizontal="right" vertical="center"/>
    </xf>
    <xf numFmtId="0" fontId="4" fillId="0" borderId="6" xfId="0" applyFont="1" applyBorder="1" applyAlignment="1">
      <alignment horizontal="left" vertical="top" wrapText="1"/>
    </xf>
    <xf numFmtId="20" fontId="4" fillId="0" borderId="6" xfId="0" quotePrefix="1" applyNumberFormat="1" applyFont="1" applyBorder="1" applyAlignment="1">
      <alignment vertical="top" wrapText="1"/>
    </xf>
    <xf numFmtId="0" fontId="4" fillId="0" borderId="5" xfId="0" applyFont="1" applyBorder="1" applyAlignment="1">
      <alignment horizontal="left" vertical="top" wrapText="1"/>
    </xf>
    <xf numFmtId="0" fontId="4" fillId="0" borderId="5" xfId="0" quotePrefix="1" applyFont="1" applyBorder="1" applyAlignment="1">
      <alignment vertical="top" wrapText="1"/>
    </xf>
    <xf numFmtId="20" fontId="4" fillId="0" borderId="5" xfId="0" quotePrefix="1" applyNumberFormat="1" applyFont="1" applyBorder="1" applyAlignment="1">
      <alignment vertical="top" wrapText="1"/>
    </xf>
    <xf numFmtId="0" fontId="15" fillId="0" borderId="4" xfId="0" applyFont="1" applyBorder="1" applyAlignment="1">
      <alignment horizontal="left" vertical="top" wrapText="1"/>
    </xf>
    <xf numFmtId="164" fontId="15" fillId="0" borderId="6" xfId="0" quotePrefix="1" applyNumberFormat="1" applyFont="1" applyBorder="1" applyAlignment="1">
      <alignment vertical="top"/>
    </xf>
    <xf numFmtId="0" fontId="4" fillId="0" borderId="4" xfId="0" applyFont="1" applyBorder="1" applyAlignment="1">
      <alignment horizontal="left" vertical="center"/>
    </xf>
    <xf numFmtId="0" fontId="2" fillId="0" borderId="4" xfId="0" applyFont="1" applyBorder="1" applyAlignment="1">
      <alignment horizontal="center" vertical="center"/>
    </xf>
    <xf numFmtId="0" fontId="4" fillId="0" borderId="6" xfId="0" applyFont="1" applyBorder="1" applyAlignment="1">
      <alignment vertical="top" wrapText="1"/>
    </xf>
    <xf numFmtId="0" fontId="4" fillId="0" borderId="4" xfId="0" applyFont="1" applyBorder="1" applyAlignment="1">
      <alignment vertical="top" wrapText="1"/>
    </xf>
    <xf numFmtId="0" fontId="4" fillId="0" borderId="0" xfId="0" applyFont="1" applyAlignment="1">
      <alignment horizontal="center" vertical="center"/>
    </xf>
    <xf numFmtId="0" fontId="4" fillId="0" borderId="4" xfId="0" applyFont="1" applyBorder="1" applyAlignment="1">
      <alignment horizontal="center" vertical="top" wrapText="1"/>
    </xf>
    <xf numFmtId="0" fontId="15" fillId="0" borderId="6" xfId="0" applyFont="1" applyBorder="1" applyAlignment="1">
      <alignment vertical="top" wrapText="1"/>
    </xf>
    <xf numFmtId="0" fontId="15" fillId="0" borderId="4" xfId="0" applyFont="1" applyBorder="1" applyAlignment="1">
      <alignment vertical="top" wrapText="1"/>
    </xf>
    <xf numFmtId="164" fontId="15" fillId="0" borderId="6" xfId="0" applyNumberFormat="1" applyFont="1" applyBorder="1" applyAlignment="1">
      <alignment vertical="top" wrapText="1"/>
    </xf>
    <xf numFmtId="0" fontId="4" fillId="0" borderId="5" xfId="0" applyFont="1" applyBorder="1" applyAlignment="1">
      <alignment horizontal="center" vertical="top" wrapText="1"/>
    </xf>
    <xf numFmtId="0" fontId="4" fillId="0" borderId="12" xfId="0" applyFont="1" applyBorder="1"/>
    <xf numFmtId="0" fontId="4" fillId="0" borderId="0" xfId="0" applyFont="1" applyBorder="1"/>
    <xf numFmtId="0" fontId="15" fillId="0" borderId="5" xfId="0" applyFont="1" applyBorder="1" applyAlignment="1">
      <alignment horizontal="left" vertical="top"/>
    </xf>
    <xf numFmtId="2" fontId="4" fillId="0" borderId="4" xfId="0" applyNumberFormat="1" applyFont="1" applyBorder="1" applyAlignment="1">
      <alignment horizontal="right" vertical="top" wrapText="1"/>
    </xf>
    <xf numFmtId="0" fontId="15" fillId="0" borderId="1" xfId="4" applyFont="1" applyFill="1" applyBorder="1" applyAlignment="1">
      <alignment vertical="top" wrapText="1"/>
    </xf>
    <xf numFmtId="0" fontId="15" fillId="0" borderId="1" xfId="4" applyFont="1" applyFill="1" applyBorder="1" applyAlignment="1">
      <alignment horizontal="left" vertical="top" wrapText="1"/>
    </xf>
    <xf numFmtId="0" fontId="2" fillId="0" borderId="5" xfId="0" applyFont="1" applyBorder="1" applyAlignment="1">
      <alignment horizontal="center" vertical="top" wrapText="1"/>
    </xf>
    <xf numFmtId="0" fontId="2" fillId="0" borderId="5" xfId="0" applyFont="1" applyBorder="1" applyAlignment="1">
      <alignment vertical="top" wrapText="1"/>
    </xf>
    <xf numFmtId="0" fontId="2" fillId="0" borderId="6" xfId="0" applyFont="1" applyBorder="1" applyAlignment="1">
      <alignment vertical="top" wrapText="1"/>
    </xf>
    <xf numFmtId="2" fontId="2" fillId="0" borderId="5" xfId="0" applyNumberFormat="1" applyFont="1" applyBorder="1" applyAlignment="1">
      <alignment horizontal="right" vertical="top" wrapText="1"/>
    </xf>
    <xf numFmtId="2" fontId="2" fillId="0" borderId="1" xfId="0" applyNumberFormat="1" applyFont="1" applyBorder="1" applyAlignment="1">
      <alignment horizontal="right" vertical="top" wrapText="1"/>
    </xf>
    <xf numFmtId="2" fontId="2" fillId="0" borderId="4" xfId="0" applyNumberFormat="1" applyFont="1" applyBorder="1" applyAlignment="1">
      <alignment horizontal="right" vertical="top" wrapText="1"/>
    </xf>
    <xf numFmtId="0" fontId="2" fillId="0" borderId="1" xfId="0" applyFont="1" applyBorder="1" applyAlignment="1">
      <alignment vertical="top" wrapText="1"/>
    </xf>
    <xf numFmtId="0" fontId="19" fillId="0" borderId="6" xfId="0" applyFont="1" applyBorder="1" applyAlignment="1">
      <alignment vertical="top" wrapText="1"/>
    </xf>
    <xf numFmtId="0" fontId="19" fillId="0" borderId="5" xfId="0" applyFont="1" applyBorder="1" applyAlignment="1">
      <alignment vertical="top" wrapText="1"/>
    </xf>
    <xf numFmtId="2" fontId="19" fillId="0" borderId="5" xfId="0" applyNumberFormat="1" applyFont="1" applyBorder="1" applyAlignment="1">
      <alignment horizontal="right" vertical="top" wrapText="1"/>
    </xf>
    <xf numFmtId="2" fontId="19" fillId="0" borderId="1" xfId="0" applyNumberFormat="1" applyFont="1" applyBorder="1" applyAlignment="1">
      <alignment horizontal="right" vertical="top" wrapText="1"/>
    </xf>
    <xf numFmtId="2" fontId="19" fillId="0" borderId="4" xfId="0" applyNumberFormat="1" applyFont="1" applyBorder="1" applyAlignment="1">
      <alignment horizontal="right" vertical="top" wrapText="1"/>
    </xf>
    <xf numFmtId="0" fontId="19" fillId="0" borderId="1" xfId="0" applyFont="1" applyBorder="1" applyAlignment="1">
      <alignment vertical="top" wrapText="1"/>
    </xf>
    <xf numFmtId="0" fontId="19" fillId="0" borderId="1" xfId="0" applyFont="1" applyBorder="1" applyAlignment="1">
      <alignment horizontal="right" vertical="top" wrapText="1"/>
    </xf>
    <xf numFmtId="0" fontId="19" fillId="0" borderId="4" xfId="0" applyFont="1" applyBorder="1" applyAlignment="1">
      <alignment horizontal="right" vertical="top" wrapText="1"/>
    </xf>
    <xf numFmtId="0" fontId="0" fillId="0" borderId="1" xfId="0" applyBorder="1"/>
    <xf numFmtId="0" fontId="15" fillId="0" borderId="3" xfId="0" applyFont="1" applyBorder="1"/>
    <xf numFmtId="0" fontId="15" fillId="0" borderId="3" xfId="0" applyFont="1" applyBorder="1" applyAlignment="1">
      <alignment wrapText="1"/>
    </xf>
    <xf numFmtId="0" fontId="15" fillId="0" borderId="9" xfId="0" applyFont="1" applyBorder="1"/>
    <xf numFmtId="164" fontId="15" fillId="0" borderId="13" xfId="0" applyNumberFormat="1" applyFont="1" applyBorder="1"/>
    <xf numFmtId="0" fontId="15" fillId="0" borderId="13" xfId="0" applyFont="1" applyBorder="1"/>
    <xf numFmtId="0" fontId="15" fillId="0" borderId="10" xfId="0" applyFont="1" applyBorder="1" applyAlignment="1">
      <alignment wrapText="1"/>
    </xf>
    <xf numFmtId="0" fontId="15" fillId="0" borderId="5" xfId="0" applyFont="1" applyBorder="1"/>
    <xf numFmtId="0" fontId="0" fillId="0" borderId="3" xfId="0" applyBorder="1"/>
    <xf numFmtId="0" fontId="4" fillId="0" borderId="2" xfId="0" applyFont="1" applyBorder="1"/>
    <xf numFmtId="0" fontId="4" fillId="0" borderId="2" xfId="0" applyFont="1" applyBorder="1" applyAlignment="1">
      <alignment horizontal="center" vertical="center"/>
    </xf>
    <xf numFmtId="0" fontId="4" fillId="0" borderId="14" xfId="0" applyFont="1" applyBorder="1"/>
    <xf numFmtId="0" fontId="4" fillId="0" borderId="15" xfId="0" applyFont="1" applyBorder="1"/>
    <xf numFmtId="0" fontId="4" fillId="0" borderId="15" xfId="0" applyFont="1" applyBorder="1" applyAlignment="1">
      <alignment horizontal="center" vertical="center"/>
    </xf>
    <xf numFmtId="0" fontId="4" fillId="0" borderId="10" xfId="0" applyFont="1" applyBorder="1"/>
    <xf numFmtId="0" fontId="4" fillId="0" borderId="3" xfId="0" applyFont="1" applyBorder="1"/>
    <xf numFmtId="0" fontId="4" fillId="0" borderId="3" xfId="0" applyFont="1" applyBorder="1" applyAlignment="1">
      <alignment horizontal="center" vertical="center"/>
    </xf>
    <xf numFmtId="0" fontId="4" fillId="0" borderId="8" xfId="0" applyFont="1" applyBorder="1"/>
    <xf numFmtId="0" fontId="4" fillId="0" borderId="7" xfId="0" applyFont="1" applyBorder="1"/>
    <xf numFmtId="0" fontId="4" fillId="0" borderId="11" xfId="0" applyFont="1" applyBorder="1"/>
    <xf numFmtId="0" fontId="4" fillId="0" borderId="13" xfId="0" applyFont="1" applyBorder="1"/>
    <xf numFmtId="0" fontId="4" fillId="0" borderId="9" xfId="0" applyFont="1" applyBorder="1"/>
    <xf numFmtId="164" fontId="15" fillId="0" borderId="6" xfId="0" applyNumberFormat="1" applyFont="1" applyBorder="1"/>
    <xf numFmtId="0" fontId="15" fillId="0" borderId="6" xfId="0" applyFont="1" applyBorder="1"/>
    <xf numFmtId="0" fontId="15" fillId="0" borderId="4" xfId="0" applyFont="1" applyBorder="1" applyAlignment="1">
      <alignment wrapText="1"/>
    </xf>
    <xf numFmtId="0" fontId="0" fillId="0" borderId="4" xfId="0" applyBorder="1"/>
    <xf numFmtId="0" fontId="4" fillId="0" borderId="6" xfId="0" applyFont="1" applyBorder="1" applyAlignment="1">
      <alignment vertical="top" wrapText="1"/>
    </xf>
    <xf numFmtId="0" fontId="4" fillId="0" borderId="4" xfId="0" applyFont="1" applyBorder="1" applyAlignment="1">
      <alignment vertical="top" wrapText="1"/>
    </xf>
    <xf numFmtId="0" fontId="0" fillId="0" borderId="6" xfId="0" applyBorder="1" applyAlignment="1">
      <alignment vertical="top" wrapText="1"/>
    </xf>
    <xf numFmtId="0" fontId="4" fillId="0" borderId="6" xfId="0" applyFont="1" applyBorder="1" applyAlignment="1">
      <alignment horizontal="center" vertical="top" wrapText="1"/>
    </xf>
    <xf numFmtId="0" fontId="4" fillId="0" borderId="6" xfId="0" applyFont="1" applyBorder="1" applyAlignment="1">
      <alignment vertical="top" wrapText="1"/>
    </xf>
    <xf numFmtId="0" fontId="4" fillId="0" borderId="4" xfId="0" applyFont="1" applyBorder="1" applyAlignment="1">
      <alignment vertical="top" wrapText="1"/>
    </xf>
    <xf numFmtId="0" fontId="4" fillId="0" borderId="6" xfId="0" applyFont="1" applyBorder="1" applyAlignment="1">
      <alignment horizontal="center" vertical="top" wrapText="1"/>
    </xf>
    <xf numFmtId="9" fontId="4" fillId="0" borderId="1" xfId="7" applyFont="1" applyBorder="1" applyAlignment="1">
      <alignment horizontal="right" vertical="top" wrapText="1"/>
    </xf>
    <xf numFmtId="2" fontId="4" fillId="0" borderId="1" xfId="0" applyNumberFormat="1" applyFont="1" applyBorder="1" applyAlignment="1">
      <alignment horizontal="right" vertical="top" wrapText="1"/>
    </xf>
    <xf numFmtId="10" fontId="4" fillId="0" borderId="1" xfId="7" applyNumberFormat="1" applyFont="1" applyBorder="1" applyAlignment="1">
      <alignment horizontal="right" vertical="top" wrapText="1"/>
    </xf>
    <xf numFmtId="2" fontId="4" fillId="0" borderId="1" xfId="0" applyNumberFormat="1" applyFont="1" applyBorder="1" applyAlignment="1">
      <alignment vertical="top" wrapText="1"/>
    </xf>
    <xf numFmtId="0" fontId="4" fillId="3" borderId="1" xfId="0" applyFont="1" applyFill="1" applyBorder="1" applyAlignment="1">
      <alignment horizontal="right" vertical="top" wrapText="1"/>
    </xf>
    <xf numFmtId="165" fontId="4" fillId="0" borderId="1" xfId="6" applyNumberFormat="1" applyFont="1" applyBorder="1" applyAlignment="1">
      <alignment horizontal="right" vertical="top" wrapText="1"/>
    </xf>
    <xf numFmtId="166" fontId="4" fillId="0" borderId="4" xfId="6" applyNumberFormat="1" applyFont="1" applyBorder="1" applyAlignment="1">
      <alignment vertical="top" wrapText="1"/>
    </xf>
    <xf numFmtId="166" fontId="4" fillId="0" borderId="1" xfId="0" applyNumberFormat="1" applyFont="1" applyBorder="1" applyAlignment="1">
      <alignment horizontal="right" vertical="top" wrapText="1"/>
    </xf>
    <xf numFmtId="10" fontId="4" fillId="0" borderId="4" xfId="7" applyNumberFormat="1" applyFont="1" applyBorder="1" applyAlignment="1">
      <alignment horizontal="right" vertical="top" wrapText="1"/>
    </xf>
    <xf numFmtId="165" fontId="4" fillId="0" borderId="4" xfId="6" applyNumberFormat="1" applyFont="1" applyBorder="1" applyAlignment="1">
      <alignment horizontal="right" vertical="top" wrapText="1"/>
    </xf>
    <xf numFmtId="0" fontId="2" fillId="0" borderId="6" xfId="0" applyFont="1" applyBorder="1" applyAlignment="1">
      <alignment horizontal="center" vertical="top" wrapText="1"/>
    </xf>
    <xf numFmtId="0" fontId="2" fillId="0" borderId="1" xfId="0" applyFont="1" applyBorder="1" applyAlignment="1">
      <alignment horizontal="right" vertical="top" wrapText="1"/>
    </xf>
    <xf numFmtId="9" fontId="2" fillId="0" borderId="1" xfId="7" applyFont="1" applyBorder="1" applyAlignment="1">
      <alignment horizontal="right" vertical="top" wrapText="1"/>
    </xf>
    <xf numFmtId="2" fontId="4" fillId="0" borderId="5" xfId="0" applyNumberFormat="1" applyFont="1" applyBorder="1" applyAlignment="1">
      <alignment horizontal="right" vertical="top" wrapText="1"/>
    </xf>
    <xf numFmtId="0" fontId="22" fillId="0" borderId="0" xfId="4" applyFont="1">
      <alignment vertical="center"/>
    </xf>
    <xf numFmtId="0" fontId="23" fillId="0" borderId="0" xfId="8" applyFont="1" applyAlignment="1">
      <alignment vertical="top" wrapText="1"/>
    </xf>
    <xf numFmtId="0" fontId="24" fillId="0" borderId="0" xfId="8" applyFont="1" applyAlignment="1">
      <alignment horizontal="center" vertical="top" wrapText="1"/>
    </xf>
    <xf numFmtId="0" fontId="25" fillId="0" borderId="0" xfId="4" applyFont="1">
      <alignment vertical="center"/>
    </xf>
    <xf numFmtId="0" fontId="20" fillId="0" borderId="0" xfId="4">
      <alignment vertical="center"/>
    </xf>
    <xf numFmtId="3" fontId="20" fillId="0" borderId="0" xfId="4" applyNumberFormat="1">
      <alignment vertical="center"/>
    </xf>
    <xf numFmtId="0" fontId="21" fillId="0" borderId="0" xfId="4" applyFont="1">
      <alignment vertical="center"/>
    </xf>
    <xf numFmtId="0" fontId="26" fillId="0" borderId="0" xfId="4" applyFont="1">
      <alignment vertical="center"/>
    </xf>
    <xf numFmtId="43" fontId="27" fillId="0" borderId="0" xfId="4" applyNumberFormat="1" applyFont="1">
      <alignment vertical="center"/>
    </xf>
    <xf numFmtId="43" fontId="22" fillId="0" borderId="0" xfId="4" applyNumberFormat="1" applyFont="1">
      <alignment vertical="center"/>
    </xf>
    <xf numFmtId="0" fontId="27" fillId="5" borderId="0" xfId="4" applyFont="1" applyFill="1" applyAlignment="1"/>
    <xf numFmtId="0" fontId="6" fillId="4" borderId="4" xfId="4" applyFont="1" applyFill="1" applyBorder="1" applyAlignment="1">
      <alignment horizontal="center" vertical="center"/>
    </xf>
    <xf numFmtId="0" fontId="6" fillId="4" borderId="1" xfId="4" applyFont="1" applyFill="1" applyBorder="1" applyAlignment="1">
      <alignment horizontal="center" vertical="center" wrapText="1"/>
    </xf>
    <xf numFmtId="0" fontId="30" fillId="0" borderId="0" xfId="4" applyFont="1" applyAlignment="1">
      <alignment horizontal="center" vertical="center"/>
    </xf>
    <xf numFmtId="0" fontId="6" fillId="4" borderId="7" xfId="4" applyFont="1" applyFill="1" applyBorder="1" applyAlignment="1">
      <alignment horizontal="center" vertical="center"/>
    </xf>
    <xf numFmtId="0" fontId="6" fillId="4" borderId="8" xfId="4" applyFont="1" applyFill="1" applyBorder="1" applyAlignment="1">
      <alignment horizontal="center" vertical="center"/>
    </xf>
    <xf numFmtId="0" fontId="6" fillId="4" borderId="2" xfId="4" applyFont="1" applyFill="1" applyBorder="1" applyAlignment="1">
      <alignment horizontal="center" vertical="center"/>
    </xf>
    <xf numFmtId="0" fontId="16" fillId="4" borderId="2" xfId="8" applyFont="1" applyFill="1" applyBorder="1" applyAlignment="1">
      <alignment horizontal="center" vertical="center" wrapText="1"/>
    </xf>
    <xf numFmtId="0" fontId="16" fillId="4" borderId="17" xfId="8" applyFont="1" applyFill="1" applyBorder="1" applyAlignment="1">
      <alignment horizontal="center" vertical="center" wrapText="1"/>
    </xf>
    <xf numFmtId="0" fontId="30" fillId="3" borderId="0" xfId="4" applyFont="1" applyFill="1" applyAlignment="1">
      <alignment horizontal="center" vertical="center"/>
    </xf>
    <xf numFmtId="0" fontId="31" fillId="6" borderId="8" xfId="4" applyFont="1" applyFill="1" applyBorder="1" applyAlignment="1">
      <alignment horizontal="center" vertical="center"/>
    </xf>
    <xf numFmtId="9" fontId="31" fillId="6" borderId="2" xfId="4" applyNumberFormat="1" applyFont="1" applyFill="1" applyBorder="1" applyAlignment="1">
      <alignment horizontal="center" vertical="center"/>
    </xf>
    <xf numFmtId="41" fontId="31" fillId="6" borderId="8" xfId="4" applyNumberFormat="1" applyFont="1" applyFill="1" applyBorder="1" applyAlignment="1">
      <alignment horizontal="center" vertical="center"/>
    </xf>
    <xf numFmtId="165" fontId="31" fillId="6" borderId="8" xfId="4" applyNumberFormat="1" applyFont="1" applyFill="1" applyBorder="1" applyAlignment="1">
      <alignment horizontal="center" vertical="center"/>
    </xf>
    <xf numFmtId="0" fontId="31" fillId="6" borderId="2" xfId="4" applyFont="1" applyFill="1" applyBorder="1" applyAlignment="1">
      <alignment horizontal="center" vertical="center" wrapText="1"/>
    </xf>
    <xf numFmtId="41" fontId="30" fillId="0" borderId="0" xfId="4" applyNumberFormat="1" applyFont="1" applyAlignment="1">
      <alignment horizontal="center" vertical="center"/>
    </xf>
    <xf numFmtId="41" fontId="30" fillId="0" borderId="0" xfId="9" applyFont="1" applyAlignment="1">
      <alignment horizontal="center" vertical="center"/>
    </xf>
    <xf numFmtId="41" fontId="30" fillId="3" borderId="0" xfId="4" applyNumberFormat="1" applyFont="1" applyFill="1" applyAlignment="1">
      <alignment horizontal="center" vertical="center"/>
    </xf>
    <xf numFmtId="41" fontId="30" fillId="3" borderId="0" xfId="9" applyFont="1" applyFill="1" applyAlignment="1">
      <alignment vertical="center"/>
    </xf>
    <xf numFmtId="0" fontId="31" fillId="7" borderId="5" xfId="4" applyFont="1" applyFill="1" applyBorder="1" applyAlignment="1">
      <alignment vertical="top" wrapText="1"/>
    </xf>
    <xf numFmtId="0" fontId="31" fillId="7" borderId="4" xfId="4" applyFont="1" applyFill="1" applyBorder="1" applyAlignment="1">
      <alignment vertical="top" wrapText="1"/>
    </xf>
    <xf numFmtId="0" fontId="31" fillId="7" borderId="1" xfId="4" applyFont="1" applyFill="1" applyBorder="1" applyAlignment="1">
      <alignment vertical="top"/>
    </xf>
    <xf numFmtId="49" fontId="16" fillId="7" borderId="1" xfId="4" applyNumberFormat="1" applyFont="1" applyFill="1" applyBorder="1" applyAlignment="1">
      <alignment vertical="top" wrapText="1"/>
    </xf>
    <xf numFmtId="0" fontId="31" fillId="7" borderId="1" xfId="4" applyFont="1" applyFill="1" applyBorder="1" applyAlignment="1">
      <alignment vertical="top" wrapText="1"/>
    </xf>
    <xf numFmtId="2" fontId="31" fillId="7" borderId="1" xfId="4" applyNumberFormat="1" applyFont="1" applyFill="1" applyBorder="1" applyAlignment="1">
      <alignment horizontal="center" vertical="top" wrapText="1"/>
    </xf>
    <xf numFmtId="2" fontId="31" fillId="7" borderId="1" xfId="10" applyNumberFormat="1" applyFont="1" applyFill="1" applyBorder="1" applyAlignment="1">
      <alignment vertical="top"/>
    </xf>
    <xf numFmtId="41" fontId="31" fillId="7" borderId="1" xfId="10" applyNumberFormat="1" applyFont="1" applyFill="1" applyBorder="1" applyAlignment="1">
      <alignment vertical="top" wrapText="1"/>
    </xf>
    <xf numFmtId="41" fontId="16" fillId="7" borderId="1" xfId="10" applyFont="1" applyFill="1" applyBorder="1" applyAlignment="1">
      <alignment vertical="top" wrapText="1"/>
    </xf>
    <xf numFmtId="0" fontId="16" fillId="7" borderId="1" xfId="4" applyFont="1" applyFill="1" applyBorder="1" applyAlignment="1">
      <alignment horizontal="center" vertical="top"/>
    </xf>
    <xf numFmtId="43" fontId="22" fillId="0" borderId="0" xfId="11" applyFont="1" applyAlignment="1">
      <alignment vertical="center"/>
    </xf>
    <xf numFmtId="0" fontId="31" fillId="8" borderId="5" xfId="4" applyFont="1" applyFill="1" applyBorder="1" applyAlignment="1">
      <alignment vertical="top" wrapText="1"/>
    </xf>
    <xf numFmtId="0" fontId="31" fillId="8" borderId="4" xfId="4" applyFont="1" applyFill="1" applyBorder="1" applyAlignment="1">
      <alignment vertical="top" wrapText="1"/>
    </xf>
    <xf numFmtId="49" fontId="16" fillId="8" borderId="1" xfId="4" applyNumberFormat="1" applyFont="1" applyFill="1" applyBorder="1" applyAlignment="1">
      <alignment vertical="top" wrapText="1"/>
    </xf>
    <xf numFmtId="0" fontId="31" fillId="8" borderId="1" xfId="4" applyFont="1" applyFill="1" applyBorder="1" applyAlignment="1">
      <alignment vertical="top" wrapText="1"/>
    </xf>
    <xf numFmtId="9" fontId="31" fillId="8" borderId="1" xfId="4" applyNumberFormat="1" applyFont="1" applyFill="1" applyBorder="1" applyAlignment="1">
      <alignment horizontal="center" vertical="top" wrapText="1"/>
    </xf>
    <xf numFmtId="10" fontId="31" fillId="8" borderId="1" xfId="10" applyNumberFormat="1" applyFont="1" applyFill="1" applyBorder="1" applyAlignment="1">
      <alignment vertical="top"/>
    </xf>
    <xf numFmtId="41" fontId="31" fillId="8" borderId="1" xfId="10" applyFont="1" applyFill="1" applyBorder="1" applyAlignment="1">
      <alignment vertical="top" wrapText="1"/>
    </xf>
    <xf numFmtId="41" fontId="16" fillId="8" borderId="1" xfId="10" applyFont="1" applyFill="1" applyBorder="1" applyAlignment="1">
      <alignment vertical="top" wrapText="1"/>
    </xf>
    <xf numFmtId="0" fontId="16" fillId="8" borderId="1" xfId="4" applyFont="1" applyFill="1" applyBorder="1" applyAlignment="1">
      <alignment horizontal="center" vertical="top"/>
    </xf>
    <xf numFmtId="2" fontId="31" fillId="8" borderId="1" xfId="4" applyNumberFormat="1" applyFont="1" applyFill="1" applyBorder="1" applyAlignment="1">
      <alignment horizontal="center" vertical="top" wrapText="1"/>
    </xf>
    <xf numFmtId="41" fontId="31" fillId="8" borderId="1" xfId="10" applyNumberFormat="1" applyFont="1" applyFill="1" applyBorder="1" applyAlignment="1">
      <alignment vertical="top" wrapText="1"/>
    </xf>
    <xf numFmtId="0" fontId="16" fillId="9" borderId="5" xfId="4" applyFont="1" applyFill="1" applyBorder="1" applyAlignment="1">
      <alignment horizontal="center" vertical="top" wrapText="1"/>
    </xf>
    <xf numFmtId="0" fontId="16" fillId="9" borderId="4" xfId="4" applyFont="1" applyFill="1" applyBorder="1" applyAlignment="1">
      <alignment horizontal="center" vertical="top" wrapText="1"/>
    </xf>
    <xf numFmtId="0" fontId="16" fillId="9" borderId="5" xfId="4" applyFont="1" applyFill="1" applyBorder="1" applyAlignment="1">
      <alignment vertical="top" wrapText="1"/>
    </xf>
    <xf numFmtId="0" fontId="16" fillId="9" borderId="4" xfId="4" applyFont="1" applyFill="1" applyBorder="1" applyAlignment="1">
      <alignment vertical="top" wrapText="1"/>
    </xf>
    <xf numFmtId="0" fontId="12" fillId="9" borderId="1" xfId="4" applyFont="1" applyFill="1" applyBorder="1" applyAlignment="1">
      <alignment vertical="top"/>
    </xf>
    <xf numFmtId="0" fontId="12" fillId="9" borderId="1" xfId="4" quotePrefix="1" applyFont="1" applyFill="1" applyBorder="1" applyAlignment="1">
      <alignment vertical="top"/>
    </xf>
    <xf numFmtId="0" fontId="16" fillId="9" borderId="1" xfId="12" applyFont="1" applyFill="1" applyBorder="1" applyAlignment="1">
      <alignment vertical="top" wrapText="1"/>
    </xf>
    <xf numFmtId="0" fontId="16" fillId="9" borderId="1" xfId="4" applyFont="1" applyFill="1" applyBorder="1" applyAlignment="1">
      <alignment vertical="top" wrapText="1"/>
    </xf>
    <xf numFmtId="9" fontId="16" fillId="9" borderId="1" xfId="4" applyNumberFormat="1" applyFont="1" applyFill="1" applyBorder="1" applyAlignment="1">
      <alignment horizontal="center" vertical="top" wrapText="1"/>
    </xf>
    <xf numFmtId="41" fontId="16" fillId="9" borderId="1" xfId="10" applyNumberFormat="1" applyFont="1" applyFill="1" applyBorder="1" applyAlignment="1">
      <alignment vertical="top"/>
    </xf>
    <xf numFmtId="41" fontId="16" fillId="9" borderId="1" xfId="10" applyFont="1" applyFill="1" applyBorder="1" applyAlignment="1">
      <alignment vertical="top" wrapText="1"/>
    </xf>
    <xf numFmtId="165" fontId="16" fillId="9" borderId="8" xfId="4" applyNumberFormat="1" applyFont="1" applyFill="1" applyBorder="1" applyAlignment="1">
      <alignment horizontal="center" vertical="top"/>
    </xf>
    <xf numFmtId="0" fontId="16" fillId="9" borderId="2" xfId="4" applyFont="1" applyFill="1" applyBorder="1" applyAlignment="1">
      <alignment horizontal="center" vertical="top"/>
    </xf>
    <xf numFmtId="43" fontId="22" fillId="0" borderId="0" xfId="13" applyNumberFormat="1" applyFont="1" applyAlignment="1">
      <alignment vertical="center"/>
    </xf>
    <xf numFmtId="41" fontId="22" fillId="0" borderId="0" xfId="9" applyFont="1" applyAlignment="1">
      <alignment vertical="center"/>
    </xf>
    <xf numFmtId="0" fontId="16" fillId="0" borderId="5" xfId="4" applyFont="1" applyFill="1" applyBorder="1" applyAlignment="1">
      <alignment horizontal="center" vertical="top" wrapText="1"/>
    </xf>
    <xf numFmtId="0" fontId="16" fillId="0" borderId="4" xfId="4" applyFont="1" applyFill="1" applyBorder="1" applyAlignment="1">
      <alignment horizontal="center" vertical="top" wrapText="1"/>
    </xf>
    <xf numFmtId="0" fontId="16" fillId="0" borderId="5" xfId="4" applyFont="1" applyFill="1" applyBorder="1" applyAlignment="1">
      <alignment vertical="top" wrapText="1"/>
    </xf>
    <xf numFmtId="0" fontId="16" fillId="0" borderId="4" xfId="4" applyFont="1" applyFill="1" applyBorder="1" applyAlignment="1">
      <alignment vertical="top" wrapText="1"/>
    </xf>
    <xf numFmtId="0" fontId="12" fillId="3" borderId="1" xfId="4" applyFont="1" applyFill="1" applyBorder="1" applyAlignment="1">
      <alignment vertical="top"/>
    </xf>
    <xf numFmtId="0" fontId="16" fillId="3" borderId="15" xfId="14" applyFont="1" applyFill="1" applyBorder="1" applyAlignment="1">
      <alignment horizontal="left" vertical="top" wrapText="1"/>
    </xf>
    <xf numFmtId="0" fontId="16" fillId="3" borderId="15" xfId="14" applyFont="1" applyFill="1" applyBorder="1" applyAlignment="1">
      <alignment horizontal="justify" vertical="top" wrapText="1"/>
    </xf>
    <xf numFmtId="0" fontId="12" fillId="3" borderId="1" xfId="4" applyFont="1" applyFill="1" applyBorder="1" applyAlignment="1">
      <alignment vertical="top" wrapText="1"/>
    </xf>
    <xf numFmtId="0" fontId="16" fillId="3" borderId="1" xfId="4" applyFont="1" applyFill="1" applyBorder="1" applyAlignment="1">
      <alignment horizontal="left" vertical="top" wrapText="1"/>
    </xf>
    <xf numFmtId="0" fontId="16" fillId="3" borderId="1" xfId="4" applyFont="1" applyFill="1" applyBorder="1" applyAlignment="1">
      <alignment vertical="top" wrapText="1"/>
    </xf>
    <xf numFmtId="9" fontId="16" fillId="3" borderId="1" xfId="4" applyNumberFormat="1" applyFont="1" applyFill="1" applyBorder="1" applyAlignment="1">
      <alignment horizontal="center" vertical="top" wrapText="1"/>
    </xf>
    <xf numFmtId="41" fontId="16" fillId="3" borderId="1" xfId="10" applyNumberFormat="1" applyFont="1" applyFill="1" applyBorder="1" applyAlignment="1">
      <alignment vertical="top"/>
    </xf>
    <xf numFmtId="41" fontId="16" fillId="3" borderId="1" xfId="10" applyFont="1" applyFill="1" applyBorder="1" applyAlignment="1">
      <alignment vertical="top" wrapText="1"/>
    </xf>
    <xf numFmtId="165" fontId="16" fillId="3" borderId="1" xfId="4" applyNumberFormat="1" applyFont="1" applyFill="1" applyBorder="1" applyAlignment="1">
      <alignment vertical="top"/>
    </xf>
    <xf numFmtId="165" fontId="16" fillId="3" borderId="8" xfId="4" applyNumberFormat="1" applyFont="1" applyFill="1" applyBorder="1" applyAlignment="1">
      <alignment horizontal="center" vertical="top"/>
    </xf>
    <xf numFmtId="0" fontId="16" fillId="3" borderId="1" xfId="4" applyFont="1" applyFill="1" applyBorder="1" applyAlignment="1">
      <alignment horizontal="center" vertical="top"/>
    </xf>
    <xf numFmtId="0" fontId="12" fillId="0" borderId="1" xfId="4" applyFont="1" applyFill="1" applyBorder="1" applyAlignment="1">
      <alignment vertical="top"/>
    </xf>
    <xf numFmtId="0" fontId="12" fillId="0" borderId="1" xfId="14" applyFont="1" applyFill="1" applyBorder="1" applyAlignment="1">
      <alignment horizontal="left" vertical="top" wrapText="1"/>
    </xf>
    <xf numFmtId="0" fontId="12" fillId="0" borderId="1" xfId="15" applyFont="1" applyFill="1" applyBorder="1" applyAlignment="1">
      <alignment horizontal="left" vertical="top" wrapText="1"/>
    </xf>
    <xf numFmtId="0" fontId="12" fillId="0" borderId="1" xfId="14" applyFont="1" applyFill="1" applyBorder="1" applyAlignment="1">
      <alignment horizontal="justify" vertical="top" wrapText="1"/>
    </xf>
    <xf numFmtId="0" fontId="12" fillId="0" borderId="1" xfId="14" applyFont="1" applyFill="1" applyBorder="1" applyAlignment="1">
      <alignment horizontal="center" vertical="top" wrapText="1"/>
    </xf>
    <xf numFmtId="165" fontId="12" fillId="5" borderId="12" xfId="13" applyNumberFormat="1" applyFont="1" applyFill="1" applyBorder="1" applyAlignment="1">
      <alignment vertical="top"/>
    </xf>
    <xf numFmtId="41" fontId="12" fillId="0" borderId="2" xfId="8" applyNumberFormat="1" applyFont="1" applyFill="1" applyBorder="1" applyAlignment="1">
      <alignment horizontal="center" vertical="top" wrapText="1"/>
    </xf>
    <xf numFmtId="0" fontId="16" fillId="0" borderId="1" xfId="4" applyFont="1" applyFill="1" applyBorder="1" applyAlignment="1">
      <alignment horizontal="center" vertical="top"/>
    </xf>
    <xf numFmtId="165" fontId="22" fillId="0" borderId="0" xfId="4" applyNumberFormat="1" applyFont="1">
      <alignment vertical="center"/>
    </xf>
    <xf numFmtId="165" fontId="12" fillId="3" borderId="0" xfId="13" applyNumberFormat="1" applyFont="1" applyFill="1" applyAlignment="1">
      <alignment vertical="top"/>
    </xf>
    <xf numFmtId="165" fontId="0" fillId="0" borderId="0" xfId="4" applyNumberFormat="1" applyFont="1" applyAlignment="1">
      <alignment vertical="top"/>
    </xf>
    <xf numFmtId="0" fontId="12" fillId="3" borderId="1" xfId="4" quotePrefix="1" applyFont="1" applyFill="1" applyBorder="1" applyAlignment="1">
      <alignment vertical="top"/>
    </xf>
    <xf numFmtId="20" fontId="12" fillId="3" borderId="1" xfId="4" quotePrefix="1" applyNumberFormat="1" applyFont="1" applyFill="1" applyBorder="1" applyAlignment="1">
      <alignment vertical="top"/>
    </xf>
    <xf numFmtId="0" fontId="16" fillId="3" borderId="1" xfId="12" applyFont="1" applyFill="1" applyBorder="1" applyAlignment="1">
      <alignment vertical="top" wrapText="1"/>
    </xf>
    <xf numFmtId="167" fontId="16" fillId="3" borderId="1" xfId="10" applyNumberFormat="1" applyFont="1" applyFill="1" applyBorder="1" applyAlignment="1">
      <alignment vertical="top"/>
    </xf>
    <xf numFmtId="0" fontId="32" fillId="0" borderId="0" xfId="4" applyFont="1">
      <alignment vertical="center"/>
    </xf>
    <xf numFmtId="20" fontId="12" fillId="0" borderId="1" xfId="4" applyNumberFormat="1" applyFont="1" applyFill="1" applyBorder="1" applyAlignment="1">
      <alignment vertical="top"/>
    </xf>
    <xf numFmtId="0" fontId="12" fillId="0" borderId="1" xfId="12" applyFont="1" applyFill="1" applyBorder="1" applyAlignment="1">
      <alignment vertical="top" wrapText="1"/>
    </xf>
    <xf numFmtId="0" fontId="12" fillId="0" borderId="1" xfId="4" applyFont="1" applyFill="1" applyBorder="1" applyAlignment="1">
      <alignment vertical="top" wrapText="1"/>
    </xf>
    <xf numFmtId="43" fontId="12" fillId="0" borderId="1" xfId="16" applyFont="1" applyFill="1" applyBorder="1" applyAlignment="1">
      <alignment horizontal="center" vertical="top" wrapText="1"/>
    </xf>
    <xf numFmtId="41" fontId="12" fillId="0" borderId="1" xfId="10" applyNumberFormat="1" applyFont="1" applyFill="1" applyBorder="1" applyAlignment="1">
      <alignment vertical="top"/>
    </xf>
    <xf numFmtId="41" fontId="12" fillId="0" borderId="1" xfId="10" applyFont="1" applyFill="1" applyBorder="1" applyAlignment="1">
      <alignment vertical="top" wrapText="1"/>
    </xf>
    <xf numFmtId="167" fontId="12" fillId="0" borderId="1" xfId="10" applyNumberFormat="1" applyFont="1" applyFill="1" applyBorder="1" applyAlignment="1">
      <alignment vertical="top"/>
    </xf>
    <xf numFmtId="165" fontId="12" fillId="0" borderId="1" xfId="4" applyNumberFormat="1" applyFont="1" applyFill="1" applyBorder="1" applyAlignment="1">
      <alignment vertical="top"/>
    </xf>
    <xf numFmtId="0" fontId="12" fillId="0" borderId="1" xfId="4" applyFont="1" applyFill="1" applyBorder="1" applyAlignment="1">
      <alignment horizontal="center" vertical="top" wrapText="1"/>
    </xf>
    <xf numFmtId="167" fontId="16" fillId="0" borderId="1" xfId="10" applyNumberFormat="1" applyFont="1" applyFill="1" applyBorder="1" applyAlignment="1">
      <alignment vertical="top"/>
    </xf>
    <xf numFmtId="0" fontId="12" fillId="0" borderId="1" xfId="4" quotePrefix="1" applyFont="1" applyFill="1" applyBorder="1" applyAlignment="1">
      <alignment vertical="top"/>
    </xf>
    <xf numFmtId="20" fontId="12" fillId="0" borderId="1" xfId="4" quotePrefix="1" applyNumberFormat="1" applyFont="1" applyFill="1" applyBorder="1" applyAlignment="1">
      <alignment vertical="top"/>
    </xf>
    <xf numFmtId="0" fontId="12" fillId="0" borderId="1" xfId="12" applyFont="1" applyFill="1" applyBorder="1" applyAlignment="1">
      <alignment horizontal="left" vertical="top" wrapText="1"/>
    </xf>
    <xf numFmtId="41" fontId="12" fillId="0" borderId="1" xfId="10" applyNumberFormat="1" applyFont="1" applyFill="1" applyBorder="1" applyAlignment="1">
      <alignment vertical="top" wrapText="1"/>
    </xf>
    <xf numFmtId="41" fontId="16" fillId="0" borderId="1" xfId="10" applyFont="1" applyFill="1" applyBorder="1" applyAlignment="1">
      <alignment vertical="top" wrapText="1"/>
    </xf>
    <xf numFmtId="41" fontId="12" fillId="0" borderId="1" xfId="8" applyNumberFormat="1" applyFont="1" applyFill="1" applyBorder="1" applyAlignment="1">
      <alignment horizontal="center" vertical="top" wrapText="1"/>
    </xf>
    <xf numFmtId="0" fontId="12" fillId="0" borderId="1" xfId="4" applyFont="1" applyBorder="1" applyAlignment="1">
      <alignment horizontal="left" vertical="top" wrapText="1"/>
    </xf>
    <xf numFmtId="168" fontId="22" fillId="0" borderId="0" xfId="4" applyNumberFormat="1" applyFont="1">
      <alignment vertical="center"/>
    </xf>
    <xf numFmtId="0" fontId="12" fillId="0" borderId="1" xfId="4" applyFont="1" applyBorder="1" applyAlignment="1">
      <alignment vertical="top"/>
    </xf>
    <xf numFmtId="169" fontId="12" fillId="0" borderId="1" xfId="13" applyNumberFormat="1" applyFont="1" applyFill="1" applyBorder="1" applyAlignment="1">
      <alignment vertical="top" wrapText="1"/>
    </xf>
    <xf numFmtId="0" fontId="16" fillId="3" borderId="5" xfId="4" applyFont="1" applyFill="1" applyBorder="1" applyAlignment="1">
      <alignment horizontal="center" vertical="top" wrapText="1"/>
    </xf>
    <xf numFmtId="0" fontId="16" fillId="3" borderId="4" xfId="4" applyFont="1" applyFill="1" applyBorder="1" applyAlignment="1">
      <alignment horizontal="center" vertical="top" wrapText="1"/>
    </xf>
    <xf numFmtId="0" fontId="16" fillId="3" borderId="5" xfId="4" applyFont="1" applyFill="1" applyBorder="1" applyAlignment="1">
      <alignment vertical="top" wrapText="1"/>
    </xf>
    <xf numFmtId="0" fontId="16" fillId="3" borderId="4" xfId="4" applyFont="1" applyFill="1" applyBorder="1" applyAlignment="1">
      <alignment vertical="top" wrapText="1"/>
    </xf>
    <xf numFmtId="0" fontId="16" fillId="3" borderId="1" xfId="12" applyFont="1" applyFill="1" applyBorder="1" applyAlignment="1">
      <alignment horizontal="left" vertical="top" wrapText="1"/>
    </xf>
    <xf numFmtId="0" fontId="16" fillId="3" borderId="1" xfId="17" applyFont="1" applyFill="1" applyBorder="1" applyAlignment="1">
      <alignment vertical="top" wrapText="1"/>
    </xf>
    <xf numFmtId="169" fontId="12" fillId="0" borderId="1" xfId="4" applyNumberFormat="1" applyFont="1" applyFill="1" applyBorder="1" applyAlignment="1">
      <alignment vertical="top"/>
    </xf>
    <xf numFmtId="43" fontId="12" fillId="0" borderId="1" xfId="16" applyFont="1" applyFill="1" applyBorder="1" applyAlignment="1">
      <alignment horizontal="center" vertical="top"/>
    </xf>
    <xf numFmtId="0" fontId="12" fillId="0" borderId="1" xfId="4" applyFont="1" applyBorder="1">
      <alignment vertical="center"/>
    </xf>
    <xf numFmtId="0" fontId="12" fillId="0" borderId="0" xfId="4" applyFont="1">
      <alignment vertical="center"/>
    </xf>
    <xf numFmtId="167" fontId="12" fillId="0" borderId="1" xfId="10" applyNumberFormat="1" applyFont="1" applyFill="1" applyBorder="1" applyAlignment="1">
      <alignment vertical="top" wrapText="1"/>
    </xf>
    <xf numFmtId="167" fontId="12" fillId="0" borderId="1" xfId="10" applyNumberFormat="1" applyFont="1" applyFill="1" applyBorder="1" applyAlignment="1">
      <alignment horizontal="left" vertical="top" wrapText="1"/>
    </xf>
    <xf numFmtId="0" fontId="12" fillId="0" borderId="1" xfId="4" applyFont="1" applyFill="1" applyBorder="1" applyAlignment="1">
      <alignment horizontal="left" vertical="top" wrapText="1"/>
    </xf>
    <xf numFmtId="0" fontId="16" fillId="3" borderId="1" xfId="4" quotePrefix="1" applyFont="1" applyFill="1" applyBorder="1" applyAlignment="1">
      <alignment horizontal="left" vertical="top" wrapText="1"/>
    </xf>
    <xf numFmtId="0" fontId="16" fillId="3" borderId="1" xfId="4" applyFont="1" applyFill="1" applyBorder="1" applyAlignment="1">
      <alignment horizontal="center" vertical="top" wrapText="1"/>
    </xf>
    <xf numFmtId="0" fontId="16" fillId="3" borderId="1" xfId="4" applyFont="1" applyFill="1" applyBorder="1" applyAlignment="1">
      <alignment vertical="top"/>
    </xf>
    <xf numFmtId="165" fontId="22" fillId="3" borderId="0" xfId="13" applyNumberFormat="1" applyFont="1" applyFill="1" applyAlignment="1">
      <alignment vertical="center"/>
    </xf>
    <xf numFmtId="43" fontId="22" fillId="3" borderId="0" xfId="13" applyNumberFormat="1" applyFont="1" applyFill="1" applyAlignment="1">
      <alignment vertical="center"/>
    </xf>
    <xf numFmtId="41" fontId="22" fillId="3" borderId="0" xfId="9" applyFont="1" applyFill="1" applyAlignment="1">
      <alignment vertical="center"/>
    </xf>
    <xf numFmtId="0" fontId="16" fillId="0" borderId="1" xfId="12" applyFont="1" applyFill="1" applyBorder="1" applyAlignment="1">
      <alignment horizontal="left" vertical="top" wrapText="1"/>
    </xf>
    <xf numFmtId="0" fontId="16" fillId="0" borderId="1" xfId="15" applyFont="1" applyFill="1" applyBorder="1" applyAlignment="1">
      <alignment horizontal="left" vertical="top" wrapText="1"/>
    </xf>
    <xf numFmtId="165" fontId="12" fillId="0" borderId="1" xfId="16" applyNumberFormat="1" applyFont="1" applyFill="1" applyBorder="1" applyAlignment="1">
      <alignment horizontal="center" vertical="top"/>
    </xf>
    <xf numFmtId="169" fontId="12" fillId="0" borderId="1" xfId="13" applyNumberFormat="1" applyFont="1" applyFill="1" applyBorder="1" applyAlignment="1">
      <alignment vertical="top"/>
    </xf>
    <xf numFmtId="0" fontId="12" fillId="9" borderId="1" xfId="4" applyFont="1" applyFill="1" applyBorder="1" applyAlignment="1">
      <alignment vertical="top" wrapText="1"/>
    </xf>
    <xf numFmtId="0" fontId="16" fillId="9" borderId="1" xfId="18" applyFont="1" applyFill="1" applyBorder="1" applyAlignment="1">
      <alignment vertical="top" wrapText="1"/>
    </xf>
    <xf numFmtId="0" fontId="34" fillId="9" borderId="1" xfId="4" applyFont="1" applyFill="1" applyBorder="1" applyAlignment="1">
      <alignment vertical="top" wrapText="1"/>
    </xf>
    <xf numFmtId="9" fontId="16" fillId="9" borderId="1" xfId="4" applyNumberFormat="1" applyFont="1" applyFill="1" applyBorder="1" applyAlignment="1">
      <alignment vertical="top" wrapText="1"/>
    </xf>
    <xf numFmtId="165" fontId="16" fillId="9" borderId="1" xfId="4" applyNumberFormat="1" applyFont="1" applyFill="1" applyBorder="1" applyAlignment="1">
      <alignment vertical="top"/>
    </xf>
    <xf numFmtId="0" fontId="12" fillId="3" borderId="5" xfId="4" applyFont="1" applyFill="1" applyBorder="1" applyAlignment="1">
      <alignment vertical="top"/>
    </xf>
    <xf numFmtId="0" fontId="12" fillId="3" borderId="4" xfId="4" applyFont="1" applyFill="1" applyBorder="1" applyAlignment="1">
      <alignment vertical="top"/>
    </xf>
    <xf numFmtId="0" fontId="16" fillId="3" borderId="1" xfId="18" applyFont="1" applyFill="1" applyBorder="1" applyAlignment="1">
      <alignment vertical="top" wrapText="1"/>
    </xf>
    <xf numFmtId="43" fontId="16" fillId="3" borderId="1" xfId="16" applyFont="1" applyFill="1" applyBorder="1" applyAlignment="1">
      <alignment horizontal="center" vertical="top" wrapText="1"/>
    </xf>
    <xf numFmtId="0" fontId="16" fillId="3" borderId="1" xfId="14" applyFont="1" applyFill="1" applyBorder="1" applyAlignment="1">
      <alignment horizontal="justify" vertical="top" wrapText="1"/>
    </xf>
    <xf numFmtId="0" fontId="12" fillId="0" borderId="5" xfId="4" applyFont="1" applyBorder="1" applyAlignment="1">
      <alignment vertical="top"/>
    </xf>
    <xf numFmtId="0" fontId="12" fillId="0" borderId="4" xfId="4" applyFont="1" applyBorder="1" applyAlignment="1">
      <alignment vertical="top"/>
    </xf>
    <xf numFmtId="0" fontId="12" fillId="0" borderId="1" xfId="4" quotePrefix="1" applyFont="1" applyBorder="1" applyAlignment="1">
      <alignment vertical="top"/>
    </xf>
    <xf numFmtId="165" fontId="12" fillId="0" borderId="1" xfId="13" applyNumberFormat="1" applyFont="1" applyFill="1" applyBorder="1" applyAlignment="1">
      <alignment vertical="top"/>
    </xf>
    <xf numFmtId="0" fontId="12" fillId="0" borderId="0" xfId="4" applyFont="1" applyBorder="1">
      <alignment vertical="center"/>
    </xf>
    <xf numFmtId="0" fontId="12" fillId="0" borderId="14" xfId="4" applyFont="1" applyBorder="1">
      <alignment vertical="center"/>
    </xf>
    <xf numFmtId="0" fontId="12" fillId="0" borderId="1" xfId="18" applyFont="1" applyFill="1" applyBorder="1" applyAlignment="1">
      <alignment horizontal="left" vertical="top" wrapText="1"/>
    </xf>
    <xf numFmtId="0" fontId="12" fillId="0" borderId="2" xfId="4" applyFont="1" applyFill="1" applyBorder="1" applyAlignment="1">
      <alignment horizontal="left" vertical="top" wrapText="1"/>
    </xf>
    <xf numFmtId="0" fontId="35" fillId="3" borderId="1" xfId="4" applyFont="1" applyFill="1" applyBorder="1" applyAlignment="1">
      <alignment horizontal="left" vertical="center" wrapText="1"/>
    </xf>
    <xf numFmtId="0" fontId="12" fillId="0" borderId="2" xfId="4" applyFont="1" applyFill="1" applyBorder="1" applyAlignment="1">
      <alignment horizontal="center" vertical="top" wrapText="1"/>
    </xf>
    <xf numFmtId="165" fontId="12" fillId="0" borderId="1" xfId="13" applyNumberFormat="1" applyFont="1" applyBorder="1" applyAlignment="1">
      <alignment vertical="top"/>
    </xf>
    <xf numFmtId="168" fontId="22" fillId="3" borderId="0" xfId="4" applyNumberFormat="1" applyFont="1" applyFill="1">
      <alignment vertical="center"/>
    </xf>
    <xf numFmtId="0" fontId="12" fillId="0" borderId="1" xfId="19" applyFont="1" applyFill="1" applyBorder="1" applyAlignment="1">
      <alignment horizontal="left" vertical="top" wrapText="1"/>
    </xf>
    <xf numFmtId="0" fontId="12" fillId="0" borderId="1" xfId="4" applyFont="1" applyFill="1" applyBorder="1" applyAlignment="1">
      <alignment horizontal="center" vertical="top"/>
    </xf>
    <xf numFmtId="165" fontId="12" fillId="0" borderId="1" xfId="11" applyNumberFormat="1" applyFont="1" applyFill="1" applyBorder="1" applyAlignment="1">
      <alignment vertical="top"/>
    </xf>
    <xf numFmtId="165" fontId="16" fillId="3" borderId="1" xfId="4" applyNumberFormat="1" applyFont="1" applyFill="1" applyBorder="1" applyAlignment="1">
      <alignment vertical="top" wrapText="1"/>
    </xf>
    <xf numFmtId="3" fontId="22" fillId="0" borderId="0" xfId="4" applyNumberFormat="1" applyFont="1">
      <alignment vertical="center"/>
    </xf>
    <xf numFmtId="0" fontId="16" fillId="0" borderId="1" xfId="4" applyFont="1" applyFill="1" applyBorder="1" applyAlignment="1">
      <alignment horizontal="left" vertical="top" wrapText="1"/>
    </xf>
    <xf numFmtId="0" fontId="12" fillId="0" borderId="1" xfId="4" applyFont="1" applyBorder="1" applyAlignment="1">
      <alignment horizontal="center" vertical="top" wrapText="1"/>
    </xf>
    <xf numFmtId="0" fontId="12" fillId="0" borderId="1" xfId="4" applyFont="1" applyBorder="1" applyAlignment="1">
      <alignment vertical="top" wrapText="1"/>
    </xf>
    <xf numFmtId="41" fontId="12" fillId="0" borderId="1" xfId="10" applyFont="1" applyFill="1" applyBorder="1" applyAlignment="1">
      <alignment vertical="top"/>
    </xf>
    <xf numFmtId="41" fontId="22" fillId="0" borderId="0" xfId="4" applyNumberFormat="1" applyFont="1">
      <alignment vertical="center"/>
    </xf>
    <xf numFmtId="165" fontId="22" fillId="0" borderId="0" xfId="13" applyNumberFormat="1" applyFont="1" applyAlignment="1">
      <alignment vertical="center"/>
    </xf>
    <xf numFmtId="0" fontId="12" fillId="0" borderId="3" xfId="4" applyFont="1" applyFill="1" applyBorder="1" applyAlignment="1">
      <alignment vertical="top"/>
    </xf>
    <xf numFmtId="0" fontId="12" fillId="0" borderId="5" xfId="4" applyFont="1" applyFill="1" applyBorder="1" applyAlignment="1">
      <alignment vertical="top"/>
    </xf>
    <xf numFmtId="0" fontId="12" fillId="0" borderId="4" xfId="4" applyFont="1" applyFill="1" applyBorder="1" applyAlignment="1">
      <alignment vertical="top"/>
    </xf>
    <xf numFmtId="0" fontId="16" fillId="9" borderId="1" xfId="4" applyFont="1" applyFill="1" applyBorder="1" applyAlignment="1">
      <alignment horizontal="left" vertical="top" wrapText="1"/>
    </xf>
    <xf numFmtId="10" fontId="16" fillId="9" borderId="1" xfId="4" applyNumberFormat="1" applyFont="1" applyFill="1" applyBorder="1" applyAlignment="1">
      <alignment horizontal="center" vertical="top" wrapText="1"/>
    </xf>
    <xf numFmtId="10" fontId="16" fillId="9" borderId="1" xfId="4" applyNumberFormat="1" applyFont="1" applyFill="1" applyBorder="1" applyAlignment="1">
      <alignment horizontal="center" vertical="top"/>
    </xf>
    <xf numFmtId="165" fontId="16" fillId="3" borderId="1" xfId="16" applyNumberFormat="1" applyFont="1" applyFill="1" applyBorder="1" applyAlignment="1">
      <alignment vertical="top" wrapText="1"/>
    </xf>
    <xf numFmtId="169" fontId="16" fillId="3" borderId="1" xfId="4" applyNumberFormat="1" applyFont="1" applyFill="1" applyBorder="1" applyAlignment="1">
      <alignment vertical="top"/>
    </xf>
    <xf numFmtId="169" fontId="22" fillId="0" borderId="0" xfId="4" applyNumberFormat="1" applyFont="1">
      <alignment vertical="center"/>
    </xf>
    <xf numFmtId="0" fontId="12" fillId="0" borderId="1" xfId="4" applyFont="1" applyFill="1" applyBorder="1" applyAlignment="1">
      <alignment horizontal="right" vertical="top"/>
    </xf>
    <xf numFmtId="165" fontId="12" fillId="0" borderId="1" xfId="13" applyNumberFormat="1" applyFont="1" applyFill="1" applyBorder="1" applyAlignment="1">
      <alignment vertical="top" wrapText="1"/>
    </xf>
    <xf numFmtId="0" fontId="12" fillId="0" borderId="1" xfId="4" applyFont="1" applyBorder="1" applyAlignment="1">
      <alignment horizontal="right" vertical="top"/>
    </xf>
    <xf numFmtId="0" fontId="12" fillId="0" borderId="1" xfId="15" quotePrefix="1" applyFont="1" applyFill="1" applyBorder="1" applyAlignment="1">
      <alignment horizontal="left" vertical="top" wrapText="1"/>
    </xf>
    <xf numFmtId="165" fontId="16" fillId="0" borderId="1" xfId="13" applyNumberFormat="1" applyFont="1" applyFill="1" applyBorder="1" applyAlignment="1">
      <alignment vertical="top"/>
    </xf>
    <xf numFmtId="0" fontId="16" fillId="0" borderId="1" xfId="4" applyFont="1" applyFill="1" applyBorder="1" applyAlignment="1">
      <alignment vertical="top"/>
    </xf>
    <xf numFmtId="0" fontId="16" fillId="0" borderId="1" xfId="4" applyFont="1" applyBorder="1" applyAlignment="1">
      <alignment vertical="top"/>
    </xf>
    <xf numFmtId="43" fontId="12" fillId="0" borderId="1" xfId="11" applyFont="1" applyBorder="1" applyAlignment="1">
      <alignment horizontal="left" vertical="top" wrapText="1"/>
    </xf>
    <xf numFmtId="165" fontId="12" fillId="0" borderId="0" xfId="11" applyNumberFormat="1" applyFont="1" applyAlignment="1">
      <alignment vertical="top"/>
    </xf>
    <xf numFmtId="43" fontId="12" fillId="0" borderId="1" xfId="4" applyNumberFormat="1" applyFont="1" applyFill="1" applyBorder="1" applyAlignment="1">
      <alignment horizontal="left" vertical="top" wrapText="1"/>
    </xf>
    <xf numFmtId="0" fontId="36" fillId="0" borderId="1" xfId="4" applyFont="1" applyFill="1" applyBorder="1" applyAlignment="1">
      <alignment horizontal="left" vertical="top" wrapText="1"/>
    </xf>
    <xf numFmtId="0" fontId="16" fillId="9" borderId="1" xfId="20" applyFont="1" applyFill="1" applyBorder="1" applyAlignment="1">
      <alignment vertical="top" wrapText="1"/>
    </xf>
    <xf numFmtId="0" fontId="16" fillId="9" borderId="1" xfId="4" applyFont="1" applyFill="1" applyBorder="1" applyAlignment="1">
      <alignment horizontal="center" vertical="top" wrapText="1"/>
    </xf>
    <xf numFmtId="9" fontId="16" fillId="9" borderId="1" xfId="4" applyNumberFormat="1" applyFont="1" applyFill="1" applyBorder="1" applyAlignment="1">
      <alignment horizontal="left" vertical="top" wrapText="1"/>
    </xf>
    <xf numFmtId="0" fontId="22" fillId="3" borderId="0" xfId="4" applyFont="1" applyFill="1">
      <alignment vertical="center"/>
    </xf>
    <xf numFmtId="41" fontId="22" fillId="9" borderId="0" xfId="10" applyFont="1" applyFill="1" applyAlignment="1">
      <alignment vertical="center"/>
    </xf>
    <xf numFmtId="10" fontId="22" fillId="0" borderId="0" xfId="21" applyNumberFormat="1" applyFont="1" applyAlignment="1">
      <alignment vertical="center"/>
    </xf>
    <xf numFmtId="165" fontId="16" fillId="3" borderId="1" xfId="13" applyNumberFormat="1" applyFont="1" applyFill="1" applyBorder="1" applyAlignment="1">
      <alignment vertical="top"/>
    </xf>
    <xf numFmtId="0" fontId="12" fillId="0" borderId="15" xfId="18" applyFont="1" applyFill="1" applyBorder="1" applyAlignment="1">
      <alignment vertical="top" wrapText="1"/>
    </xf>
    <xf numFmtId="0" fontId="12" fillId="0" borderId="3" xfId="18" applyFont="1" applyFill="1" applyBorder="1" applyAlignment="1">
      <alignment vertical="top" wrapText="1"/>
    </xf>
    <xf numFmtId="0" fontId="12" fillId="0" borderId="1" xfId="18" applyFont="1" applyFill="1" applyBorder="1" applyAlignment="1">
      <alignment vertical="top" wrapText="1"/>
    </xf>
    <xf numFmtId="0" fontId="37" fillId="0" borderId="0" xfId="4" applyFont="1">
      <alignment vertical="center"/>
    </xf>
    <xf numFmtId="0" fontId="12" fillId="0" borderId="0" xfId="4" applyFont="1" applyFill="1">
      <alignment vertical="center"/>
    </xf>
    <xf numFmtId="0" fontId="40" fillId="0" borderId="0" xfId="4" applyFont="1">
      <alignment vertical="center"/>
    </xf>
    <xf numFmtId="0" fontId="40" fillId="0" borderId="0" xfId="4" applyFont="1" applyFill="1">
      <alignment vertical="center"/>
    </xf>
    <xf numFmtId="165" fontId="12" fillId="0" borderId="0" xfId="4" applyNumberFormat="1" applyFont="1">
      <alignment vertical="center"/>
    </xf>
    <xf numFmtId="0" fontId="39" fillId="0" borderId="0" xfId="5" applyFont="1" applyBorder="1" applyAlignment="1"/>
    <xf numFmtId="41" fontId="38" fillId="0" borderId="0" xfId="4" applyNumberFormat="1" applyFont="1" applyFill="1" applyAlignment="1">
      <alignment vertical="center"/>
    </xf>
    <xf numFmtId="0" fontId="38" fillId="0" borderId="0" xfId="4" applyFont="1" applyFill="1" applyAlignment="1">
      <alignment vertical="center"/>
    </xf>
    <xf numFmtId="0" fontId="12" fillId="0" borderId="0" xfId="4" applyFont="1" applyFill="1" applyAlignment="1">
      <alignment vertical="center" wrapText="1"/>
    </xf>
    <xf numFmtId="0" fontId="16" fillId="0" borderId="0" xfId="4" applyFont="1" applyFill="1">
      <alignment vertical="center"/>
    </xf>
    <xf numFmtId="0" fontId="39" fillId="5" borderId="0" xfId="5" applyFont="1" applyFill="1" applyBorder="1"/>
    <xf numFmtId="165" fontId="37" fillId="0" borderId="0" xfId="4" applyNumberFormat="1" applyFont="1" applyFill="1">
      <alignment vertical="center"/>
    </xf>
    <xf numFmtId="41" fontId="38" fillId="0" borderId="0" xfId="4" applyNumberFormat="1" applyFont="1" applyFill="1" applyAlignment="1">
      <alignment horizontal="center" vertical="center"/>
    </xf>
    <xf numFmtId="165" fontId="16" fillId="0" borderId="0" xfId="4" applyNumberFormat="1" applyFont="1" applyFill="1">
      <alignment vertical="center"/>
    </xf>
    <xf numFmtId="0" fontId="37" fillId="0" borderId="0" xfId="4" applyFont="1" applyFill="1">
      <alignment vertical="center"/>
    </xf>
    <xf numFmtId="165" fontId="12" fillId="0" borderId="0" xfId="22" applyNumberFormat="1" applyFont="1" applyFill="1" applyAlignment="1">
      <alignment vertical="center"/>
    </xf>
    <xf numFmtId="0" fontId="12" fillId="0" borderId="0" xfId="4" quotePrefix="1" applyFont="1" applyFill="1">
      <alignment vertical="center"/>
    </xf>
    <xf numFmtId="41" fontId="12" fillId="0" borderId="0" xfId="9" applyFont="1" applyFill="1" applyAlignment="1">
      <alignment vertical="center" wrapText="1"/>
    </xf>
    <xf numFmtId="41" fontId="12" fillId="0" borderId="0" xfId="9" applyFont="1" applyFill="1" applyAlignment="1">
      <alignment vertical="center"/>
    </xf>
    <xf numFmtId="41" fontId="12" fillId="0" borderId="0" xfId="4" applyNumberFormat="1" applyFont="1" applyFill="1" applyAlignment="1">
      <alignment vertical="center" wrapText="1"/>
    </xf>
    <xf numFmtId="0" fontId="22" fillId="0" borderId="0" xfId="4" applyFont="1" applyFill="1">
      <alignment vertical="center"/>
    </xf>
    <xf numFmtId="41" fontId="30" fillId="0" borderId="0" xfId="9" applyFont="1" applyFill="1" applyAlignment="1">
      <alignment vertical="center"/>
    </xf>
    <xf numFmtId="0" fontId="2" fillId="0" borderId="6" xfId="0" applyFont="1" applyBorder="1" applyAlignment="1">
      <alignment vertical="top" wrapText="1"/>
    </xf>
    <xf numFmtId="164" fontId="4" fillId="0" borderId="6" xfId="0" applyNumberFormat="1" applyFont="1" applyBorder="1"/>
    <xf numFmtId="0" fontId="4" fillId="0" borderId="6" xfId="0" applyFont="1" applyBorder="1" applyAlignment="1">
      <alignment wrapText="1"/>
    </xf>
    <xf numFmtId="0" fontId="4" fillId="0" borderId="4" xfId="0" applyFont="1" applyBorder="1"/>
    <xf numFmtId="0" fontId="4" fillId="0" borderId="4" xfId="0" applyFont="1" applyBorder="1" applyAlignment="1">
      <alignment wrapText="1"/>
    </xf>
    <xf numFmtId="0" fontId="29" fillId="4" borderId="2" xfId="4" applyFont="1" applyFill="1" applyBorder="1" applyAlignment="1">
      <alignment horizontal="center" vertical="center" wrapText="1"/>
    </xf>
    <xf numFmtId="0" fontId="29" fillId="4" borderId="15" xfId="4" applyFont="1" applyFill="1" applyBorder="1" applyAlignment="1">
      <alignment horizontal="center" vertical="center" wrapText="1"/>
    </xf>
    <xf numFmtId="0" fontId="29" fillId="4" borderId="3" xfId="4" applyFont="1" applyFill="1" applyBorder="1" applyAlignment="1">
      <alignment horizontal="center" vertical="center" wrapText="1"/>
    </xf>
    <xf numFmtId="0" fontId="28" fillId="6" borderId="8" xfId="4" applyFont="1" applyFill="1" applyBorder="1" applyAlignment="1">
      <alignment horizontal="center" vertical="center" wrapText="1"/>
    </xf>
    <xf numFmtId="0" fontId="28" fillId="6" borderId="2" xfId="4" applyFont="1" applyFill="1" applyBorder="1" applyAlignment="1">
      <alignment horizontal="center" vertical="center" wrapText="1"/>
    </xf>
    <xf numFmtId="0" fontId="21" fillId="0" borderId="0" xfId="4" applyFont="1" applyAlignment="1">
      <alignment horizontal="center" vertical="center"/>
    </xf>
    <xf numFmtId="0" fontId="23" fillId="0" borderId="0" xfId="8" applyFont="1" applyAlignment="1">
      <alignment horizontal="center" vertical="top"/>
    </xf>
    <xf numFmtId="0" fontId="25" fillId="0" borderId="0" xfId="4" applyFont="1" applyAlignment="1">
      <alignment horizontal="center" vertical="center"/>
    </xf>
    <xf numFmtId="0" fontId="28" fillId="4" borderId="7" xfId="4" applyFont="1" applyFill="1" applyBorder="1" applyAlignment="1">
      <alignment horizontal="center" vertical="center" wrapText="1"/>
    </xf>
    <xf numFmtId="0" fontId="28" fillId="4" borderId="8" xfId="4" applyFont="1" applyFill="1" applyBorder="1" applyAlignment="1">
      <alignment horizontal="center" vertical="center" wrapText="1"/>
    </xf>
    <xf numFmtId="0" fontId="28" fillId="4" borderId="12" xfId="4" applyFont="1" applyFill="1" applyBorder="1" applyAlignment="1">
      <alignment horizontal="center" vertical="center" wrapText="1"/>
    </xf>
    <xf numFmtId="0" fontId="28" fillId="4" borderId="14" xfId="4" applyFont="1" applyFill="1" applyBorder="1" applyAlignment="1">
      <alignment horizontal="center" vertical="center" wrapText="1"/>
    </xf>
    <xf numFmtId="0" fontId="28" fillId="4" borderId="9" xfId="4" applyFont="1" applyFill="1" applyBorder="1" applyAlignment="1">
      <alignment horizontal="center" vertical="center" wrapText="1"/>
    </xf>
    <xf numFmtId="0" fontId="28" fillId="4" borderId="10" xfId="4" applyFont="1" applyFill="1" applyBorder="1" applyAlignment="1">
      <alignment horizontal="center" vertical="center" wrapText="1"/>
    </xf>
    <xf numFmtId="0" fontId="28" fillId="4" borderId="11" xfId="4" applyFont="1" applyFill="1" applyBorder="1" applyAlignment="1">
      <alignment horizontal="center" vertical="center" wrapText="1"/>
    </xf>
    <xf numFmtId="0" fontId="28" fillId="4" borderId="0" xfId="4" applyFont="1" applyFill="1" applyBorder="1" applyAlignment="1">
      <alignment horizontal="center" vertical="center" wrapText="1"/>
    </xf>
    <xf numFmtId="0" fontId="28" fillId="4" borderId="13" xfId="4" applyFont="1" applyFill="1" applyBorder="1" applyAlignment="1">
      <alignment horizontal="center" vertical="center" wrapText="1"/>
    </xf>
    <xf numFmtId="0" fontId="28" fillId="4" borderId="2" xfId="4" applyFont="1" applyFill="1" applyBorder="1" applyAlignment="1">
      <alignment horizontal="center" vertical="center" wrapText="1"/>
    </xf>
    <xf numFmtId="0" fontId="28" fillId="4" borderId="15" xfId="4" applyFont="1" applyFill="1" applyBorder="1" applyAlignment="1">
      <alignment horizontal="center" vertical="center" wrapText="1"/>
    </xf>
    <xf numFmtId="0" fontId="28" fillId="4" borderId="3" xfId="4" applyFont="1" applyFill="1" applyBorder="1" applyAlignment="1">
      <alignment horizontal="center" vertical="center" wrapText="1"/>
    </xf>
    <xf numFmtId="0" fontId="28" fillId="4" borderId="6" xfId="4" applyFont="1" applyFill="1" applyBorder="1" applyAlignment="1">
      <alignment horizontal="center" vertical="center" wrapText="1"/>
    </xf>
    <xf numFmtId="0" fontId="16" fillId="9" borderId="5" xfId="4" applyFont="1" applyFill="1" applyBorder="1" applyAlignment="1">
      <alignment vertical="top" wrapText="1"/>
    </xf>
    <xf numFmtId="0" fontId="16" fillId="9" borderId="4" xfId="4" applyFont="1" applyFill="1" applyBorder="1" applyAlignment="1">
      <alignment vertical="top" wrapText="1"/>
    </xf>
    <xf numFmtId="0" fontId="6" fillId="4" borderId="5" xfId="4" applyFont="1" applyFill="1" applyBorder="1" applyAlignment="1">
      <alignment horizontal="center" vertical="center"/>
    </xf>
    <xf numFmtId="0" fontId="6" fillId="4" borderId="4" xfId="4" applyFont="1" applyFill="1" applyBorder="1" applyAlignment="1">
      <alignment horizontal="center" vertical="center"/>
    </xf>
    <xf numFmtId="0" fontId="6" fillId="4" borderId="7" xfId="4" applyFont="1" applyFill="1" applyBorder="1" applyAlignment="1">
      <alignment horizontal="center" vertical="center"/>
    </xf>
    <xf numFmtId="0" fontId="6" fillId="4" borderId="11" xfId="4" applyFont="1" applyFill="1" applyBorder="1" applyAlignment="1">
      <alignment horizontal="center" vertical="center"/>
    </xf>
    <xf numFmtId="0" fontId="6" fillId="4" borderId="8" xfId="4" applyFont="1" applyFill="1" applyBorder="1" applyAlignment="1">
      <alignment horizontal="center" vertical="center"/>
    </xf>
    <xf numFmtId="0" fontId="31" fillId="6" borderId="5" xfId="4" applyFont="1" applyFill="1" applyBorder="1" applyAlignment="1">
      <alignment vertical="center"/>
    </xf>
    <xf numFmtId="0" fontId="31" fillId="6" borderId="6" xfId="4" applyFont="1" applyFill="1" applyBorder="1" applyAlignment="1">
      <alignment vertical="center"/>
    </xf>
    <xf numFmtId="0" fontId="31" fillId="6" borderId="4" xfId="4" applyFont="1" applyFill="1" applyBorder="1" applyAlignment="1">
      <alignment vertical="center"/>
    </xf>
    <xf numFmtId="0" fontId="31" fillId="7" borderId="5" xfId="4" applyFont="1" applyFill="1" applyBorder="1" applyAlignment="1">
      <alignment vertical="top" wrapText="1"/>
    </xf>
    <xf numFmtId="0" fontId="31" fillId="7" borderId="4" xfId="4" applyFont="1" applyFill="1" applyBorder="1" applyAlignment="1">
      <alignment vertical="top" wrapText="1"/>
    </xf>
    <xf numFmtId="0" fontId="31" fillId="8" borderId="5" xfId="4" applyFont="1" applyFill="1" applyBorder="1" applyAlignment="1">
      <alignment vertical="top" wrapText="1"/>
    </xf>
    <xf numFmtId="0" fontId="31" fillId="8" borderId="6" xfId="4" applyFont="1" applyFill="1" applyBorder="1" applyAlignment="1">
      <alignment vertical="top" wrapText="1"/>
    </xf>
    <xf numFmtId="0" fontId="31" fillId="8" borderId="4" xfId="4" applyFont="1" applyFill="1" applyBorder="1" applyAlignment="1">
      <alignment vertical="top" wrapText="1"/>
    </xf>
    <xf numFmtId="0" fontId="31" fillId="8" borderId="5" xfId="4" applyFont="1" applyFill="1" applyBorder="1" applyAlignment="1">
      <alignment horizontal="center" vertical="top" wrapText="1"/>
    </xf>
    <xf numFmtId="0" fontId="31" fillId="8" borderId="4" xfId="4" applyFont="1" applyFill="1" applyBorder="1" applyAlignment="1">
      <alignment horizontal="center" vertical="top" wrapText="1"/>
    </xf>
    <xf numFmtId="165" fontId="12" fillId="0" borderId="2" xfId="11" applyNumberFormat="1" applyFont="1" applyBorder="1" applyAlignment="1">
      <alignment horizontal="center" vertical="top"/>
    </xf>
    <xf numFmtId="165" fontId="12" fillId="0" borderId="3" xfId="11" applyNumberFormat="1" applyFont="1" applyBorder="1" applyAlignment="1">
      <alignment horizontal="center" vertical="top"/>
    </xf>
    <xf numFmtId="0" fontId="39" fillId="0" borderId="0" xfId="5" applyFont="1" applyBorder="1" applyAlignment="1">
      <alignment horizontal="center"/>
    </xf>
    <xf numFmtId="0" fontId="16" fillId="0" borderId="0" xfId="4" applyFont="1" applyAlignment="1">
      <alignment horizontal="center" vertical="center"/>
    </xf>
    <xf numFmtId="0" fontId="38" fillId="0" borderId="0" xfId="4" applyFont="1" applyAlignment="1">
      <alignment horizontal="center" vertical="center"/>
    </xf>
    <xf numFmtId="0" fontId="12" fillId="0" borderId="0" xfId="4" applyFont="1" applyFill="1" applyAlignment="1">
      <alignment horizontal="center" vertical="center" wrapText="1"/>
    </xf>
    <xf numFmtId="0" fontId="4" fillId="0" borderId="5" xfId="0" applyFont="1" applyBorder="1" applyAlignment="1">
      <alignment horizontal="left" vertical="center"/>
    </xf>
    <xf numFmtId="0" fontId="4" fillId="0" borderId="4" xfId="0" applyFont="1" applyBorder="1" applyAlignment="1">
      <alignment horizontal="left" vertical="center"/>
    </xf>
    <xf numFmtId="0" fontId="4" fillId="0" borderId="1" xfId="0" applyFont="1" applyBorder="1" applyAlignment="1">
      <alignment horizontal="center" vertical="center"/>
    </xf>
    <xf numFmtId="0" fontId="4" fillId="0" borderId="0" xfId="0" applyFont="1" applyAlignment="1">
      <alignment horizontal="center"/>
    </xf>
    <xf numFmtId="0" fontId="2" fillId="0" borderId="5"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6" xfId="0" applyFont="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vertical="top" wrapText="1"/>
    </xf>
    <xf numFmtId="0" fontId="4" fillId="0" borderId="4" xfId="0" applyFont="1" applyBorder="1" applyAlignment="1">
      <alignment vertical="top" wrapText="1"/>
    </xf>
    <xf numFmtId="0" fontId="2" fillId="0" borderId="6" xfId="0" applyFont="1" applyBorder="1" applyAlignment="1">
      <alignment vertical="top" wrapText="1"/>
    </xf>
    <xf numFmtId="0" fontId="2" fillId="0" borderId="4" xfId="0" applyFont="1" applyBorder="1" applyAlignment="1">
      <alignment vertical="top" wrapText="1"/>
    </xf>
    <xf numFmtId="0" fontId="3" fillId="0" borderId="0" xfId="0" applyFont="1" applyAlignment="1">
      <alignment horizontal="center"/>
    </xf>
    <xf numFmtId="0" fontId="2" fillId="0" borderId="7" xfId="0" applyFont="1" applyBorder="1" applyAlignment="1">
      <alignment horizontal="center" vertical="center"/>
    </xf>
    <xf numFmtId="0" fontId="2" fillId="0" borderId="11"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3" xfId="0" applyFont="1" applyBorder="1" applyAlignment="1">
      <alignment horizontal="center" vertical="center"/>
    </xf>
    <xf numFmtId="0" fontId="2" fillId="0" borderId="10"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4" fillId="0" borderId="6" xfId="0" applyFont="1" applyBorder="1" applyAlignment="1">
      <alignment horizontal="left"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4" xfId="0" applyFont="1" applyBorder="1" applyAlignment="1">
      <alignment horizontal="center" vertical="center"/>
    </xf>
    <xf numFmtId="0" fontId="4" fillId="0" borderId="6" xfId="0" applyFont="1" applyBorder="1" applyAlignment="1">
      <alignment horizontal="center" vertical="top" wrapText="1"/>
    </xf>
    <xf numFmtId="0" fontId="4" fillId="0" borderId="4" xfId="0" applyFont="1" applyBorder="1" applyAlignment="1">
      <alignment horizontal="center" vertical="top" wrapText="1"/>
    </xf>
    <xf numFmtId="0" fontId="4" fillId="0" borderId="6" xfId="0" applyFont="1" applyBorder="1" applyAlignment="1">
      <alignment horizontal="left" vertical="top" wrapText="1"/>
    </xf>
    <xf numFmtId="0" fontId="4" fillId="0" borderId="4" xfId="0" applyFont="1" applyBorder="1" applyAlignment="1">
      <alignment horizontal="left" vertical="top"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4" xfId="0" applyFont="1" applyBorder="1" applyAlignment="1">
      <alignment horizontal="center" vertical="center" wrapText="1"/>
    </xf>
    <xf numFmtId="0" fontId="14" fillId="0" borderId="5" xfId="0" applyFont="1" applyBorder="1" applyAlignment="1">
      <alignment horizontal="center" vertical="center"/>
    </xf>
    <xf numFmtId="0" fontId="14" fillId="0" borderId="6" xfId="0" applyFont="1" applyBorder="1" applyAlignment="1">
      <alignment horizontal="center" vertical="center"/>
    </xf>
    <xf numFmtId="0" fontId="14" fillId="0" borderId="4" xfId="0" applyFont="1" applyBorder="1" applyAlignment="1">
      <alignment horizontal="center" vertical="center"/>
    </xf>
    <xf numFmtId="0" fontId="14" fillId="0" borderId="1" xfId="0" applyFont="1" applyBorder="1" applyAlignment="1">
      <alignment horizontal="center"/>
    </xf>
    <xf numFmtId="0" fontId="15" fillId="0" borderId="0" xfId="0" applyFont="1" applyAlignment="1">
      <alignment horizontal="center"/>
    </xf>
    <xf numFmtId="0" fontId="15" fillId="0" borderId="5" xfId="0" applyFont="1" applyBorder="1" applyAlignment="1">
      <alignment horizontal="left" vertical="center"/>
    </xf>
    <xf numFmtId="0" fontId="15" fillId="0" borderId="6" xfId="0" applyFont="1" applyBorder="1" applyAlignment="1">
      <alignment horizontal="left" vertical="center"/>
    </xf>
    <xf numFmtId="0" fontId="13" fillId="0" borderId="0" xfId="0" applyFont="1" applyAlignment="1">
      <alignment horizontal="center"/>
    </xf>
    <xf numFmtId="0" fontId="15" fillId="0" borderId="6" xfId="0" applyFont="1" applyBorder="1" applyAlignment="1">
      <alignment vertical="top" wrapText="1"/>
    </xf>
    <xf numFmtId="0" fontId="12" fillId="0" borderId="4" xfId="0" applyFont="1" applyBorder="1" applyAlignment="1">
      <alignment vertical="top" wrapText="1"/>
    </xf>
    <xf numFmtId="0" fontId="14" fillId="0" borderId="1" xfId="0" applyFont="1" applyBorder="1" applyAlignment="1">
      <alignment horizontal="center" vertical="center" wrapText="1"/>
    </xf>
    <xf numFmtId="164" fontId="15" fillId="0" borderId="6" xfId="0" applyNumberFormat="1" applyFont="1" applyBorder="1" applyAlignment="1">
      <alignment vertical="top" wrapText="1"/>
    </xf>
    <xf numFmtId="164" fontId="15" fillId="0" borderId="4" xfId="0" applyNumberFormat="1" applyFont="1" applyBorder="1" applyAlignment="1">
      <alignment vertical="top" wrapText="1"/>
    </xf>
    <xf numFmtId="0" fontId="15" fillId="0" borderId="6" xfId="0" applyFont="1" applyBorder="1" applyAlignment="1">
      <alignment horizontal="left" vertical="top" wrapText="1"/>
    </xf>
    <xf numFmtId="0" fontId="15" fillId="0" borderId="4" xfId="0" applyFont="1" applyBorder="1" applyAlignment="1">
      <alignment horizontal="left" vertical="top" wrapText="1"/>
    </xf>
    <xf numFmtId="0" fontId="15" fillId="0" borderId="4" xfId="0" applyFont="1" applyBorder="1" applyAlignment="1">
      <alignment vertical="top" wrapText="1"/>
    </xf>
    <xf numFmtId="0" fontId="14" fillId="0" borderId="1" xfId="0" applyFont="1" applyBorder="1" applyAlignment="1">
      <alignment horizontal="center" vertical="center"/>
    </xf>
    <xf numFmtId="0" fontId="19" fillId="0" borderId="6" xfId="0" applyFont="1" applyBorder="1" applyAlignment="1">
      <alignment horizontal="left" vertical="top" wrapText="1"/>
    </xf>
    <xf numFmtId="0" fontId="19" fillId="0" borderId="4" xfId="0" applyFont="1" applyBorder="1" applyAlignment="1">
      <alignment horizontal="left" vertical="top" wrapText="1"/>
    </xf>
    <xf numFmtId="0" fontId="19" fillId="0" borderId="6" xfId="0" applyFont="1" applyBorder="1" applyAlignment="1">
      <alignment vertical="top" wrapText="1"/>
    </xf>
    <xf numFmtId="0" fontId="19" fillId="0" borderId="4" xfId="0" applyFont="1" applyBorder="1" applyAlignment="1">
      <alignment vertical="top" wrapText="1"/>
    </xf>
    <xf numFmtId="0" fontId="2" fillId="0" borderId="6" xfId="0" applyFont="1" applyBorder="1" applyAlignment="1">
      <alignment horizontal="left" vertical="top" wrapText="1"/>
    </xf>
    <xf numFmtId="0" fontId="2" fillId="0" borderId="4" xfId="0" applyFont="1" applyBorder="1" applyAlignment="1">
      <alignment horizontal="left" vertical="top" wrapText="1"/>
    </xf>
    <xf numFmtId="0" fontId="0" fillId="0" borderId="4" xfId="0" applyBorder="1" applyAlignment="1">
      <alignment vertical="top" wrapText="1"/>
    </xf>
    <xf numFmtId="0" fontId="2" fillId="0" borderId="7"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8"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0" xfId="0" applyFont="1" applyAlignment="1">
      <alignment horizontal="center" vertical="center" wrapText="1"/>
    </xf>
    <xf numFmtId="0" fontId="2" fillId="0" borderId="14"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2" xfId="0" applyFont="1" applyBorder="1" applyAlignment="1">
      <alignment horizontal="center" vertical="center"/>
    </xf>
    <xf numFmtId="0" fontId="2" fillId="0" borderId="0" xfId="0" applyFont="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wrapText="1"/>
    </xf>
    <xf numFmtId="164" fontId="2" fillId="0" borderId="1" xfId="0" applyNumberFormat="1" applyFont="1" applyBorder="1" applyAlignment="1">
      <alignment horizontal="center" vertical="center"/>
    </xf>
    <xf numFmtId="1" fontId="4" fillId="0" borderId="1" xfId="0" applyNumberFormat="1" applyFont="1" applyBorder="1" applyAlignment="1">
      <alignment horizontal="center" vertical="center"/>
    </xf>
    <xf numFmtId="0" fontId="4" fillId="2" borderId="6" xfId="0" applyFont="1" applyFill="1" applyBorder="1" applyAlignment="1">
      <alignment horizontal="center" vertical="top" wrapText="1"/>
    </xf>
    <xf numFmtId="0" fontId="4" fillId="2" borderId="4" xfId="0" applyFont="1" applyFill="1" applyBorder="1" applyAlignment="1">
      <alignment horizontal="center" vertical="top" wrapText="1"/>
    </xf>
    <xf numFmtId="0" fontId="4" fillId="2" borderId="5" xfId="0" applyFont="1" applyFill="1" applyBorder="1" applyAlignment="1">
      <alignment horizontal="center" vertical="top" wrapText="1"/>
    </xf>
    <xf numFmtId="0" fontId="4" fillId="0" borderId="5" xfId="0" applyFont="1" applyBorder="1" applyAlignment="1">
      <alignment horizontal="center" vertical="top" wrapText="1"/>
    </xf>
    <xf numFmtId="0" fontId="2" fillId="0" borderId="0" xfId="0" applyFont="1" applyAlignment="1">
      <alignment horizontal="center"/>
    </xf>
    <xf numFmtId="0" fontId="4" fillId="0" borderId="0" xfId="0" applyFont="1" applyAlignment="1">
      <alignment horizontal="left" wrapText="1"/>
    </xf>
    <xf numFmtId="0" fontId="4" fillId="0" borderId="0" xfId="0" applyFont="1" applyAlignment="1">
      <alignment horizontal="left" vertical="top" wrapText="1"/>
    </xf>
    <xf numFmtId="0" fontId="4" fillId="0" borderId="5" xfId="0" quotePrefix="1" applyFont="1" applyBorder="1" applyAlignment="1">
      <alignment horizontal="center" vertical="center"/>
    </xf>
    <xf numFmtId="0" fontId="4" fillId="0" borderId="4" xfId="0" quotePrefix="1" applyFont="1" applyBorder="1" applyAlignment="1">
      <alignment horizontal="center" vertical="center"/>
    </xf>
    <xf numFmtId="0" fontId="4" fillId="0" borderId="0" xfId="0" applyFont="1" applyAlignment="1">
      <alignment horizontal="left"/>
    </xf>
    <xf numFmtId="0" fontId="4" fillId="0" borderId="6" xfId="0" quotePrefix="1" applyFont="1" applyBorder="1" applyAlignment="1">
      <alignment horizontal="center" vertical="center"/>
    </xf>
    <xf numFmtId="164" fontId="2" fillId="0" borderId="8" xfId="0" applyNumberFormat="1" applyFont="1" applyBorder="1" applyAlignment="1">
      <alignment horizontal="center" vertical="center"/>
    </xf>
    <xf numFmtId="164" fontId="2" fillId="0" borderId="10" xfId="0" applyNumberFormat="1" applyFont="1" applyBorder="1" applyAlignment="1">
      <alignment horizontal="center" vertical="center"/>
    </xf>
    <xf numFmtId="0" fontId="6" fillId="0" borderId="4" xfId="0" applyFont="1" applyBorder="1" applyAlignment="1">
      <alignment vertical="top" wrapText="1"/>
    </xf>
    <xf numFmtId="3" fontId="2" fillId="0" borderId="1" xfId="0" applyNumberFormat="1" applyFont="1" applyBorder="1" applyAlignment="1">
      <alignment horizontal="right" vertical="top" wrapText="1"/>
    </xf>
    <xf numFmtId="0" fontId="2" fillId="0" borderId="5" xfId="0" applyFont="1" applyBorder="1" applyAlignment="1">
      <alignment horizontal="right" vertical="top" wrapText="1"/>
    </xf>
    <xf numFmtId="164" fontId="19" fillId="11" borderId="6" xfId="0" applyNumberFormat="1" applyFont="1" applyFill="1" applyBorder="1" applyAlignment="1">
      <alignment vertical="top" wrapText="1"/>
    </xf>
    <xf numFmtId="0" fontId="19" fillId="11" borderId="6" xfId="0" applyFont="1" applyFill="1" applyBorder="1" applyAlignment="1">
      <alignment vertical="top" wrapText="1"/>
    </xf>
    <xf numFmtId="0" fontId="44" fillId="11" borderId="6" xfId="0" applyFont="1" applyFill="1" applyBorder="1" applyAlignment="1">
      <alignment vertical="top" wrapText="1"/>
    </xf>
    <xf numFmtId="0" fontId="44" fillId="11" borderId="4" xfId="0" applyFont="1" applyFill="1" applyBorder="1" applyAlignment="1">
      <alignment vertical="top" wrapText="1"/>
    </xf>
    <xf numFmtId="0" fontId="19" fillId="11" borderId="5" xfId="0" applyFont="1" applyFill="1" applyBorder="1" applyAlignment="1">
      <alignment vertical="top" wrapText="1"/>
    </xf>
    <xf numFmtId="0" fontId="19" fillId="11" borderId="6" xfId="0" applyFont="1" applyFill="1" applyBorder="1" applyAlignment="1">
      <alignment vertical="top" wrapText="1"/>
    </xf>
    <xf numFmtId="0" fontId="19" fillId="11" borderId="6" xfId="0" applyFont="1" applyFill="1" applyBorder="1" applyAlignment="1">
      <alignment horizontal="center" vertical="top" wrapText="1"/>
    </xf>
    <xf numFmtId="2" fontId="19" fillId="11" borderId="1" xfId="0" applyNumberFormat="1" applyFont="1" applyFill="1" applyBorder="1" applyAlignment="1">
      <alignment horizontal="right" vertical="top" wrapText="1"/>
    </xf>
    <xf numFmtId="3" fontId="19" fillId="11" borderId="1" xfId="0" applyNumberFormat="1" applyFont="1" applyFill="1" applyBorder="1" applyAlignment="1">
      <alignment horizontal="right" vertical="top" wrapText="1"/>
    </xf>
    <xf numFmtId="2" fontId="19" fillId="11" borderId="5" xfId="0" applyNumberFormat="1" applyFont="1" applyFill="1" applyBorder="1" applyAlignment="1">
      <alignment horizontal="right" vertical="top" wrapText="1"/>
    </xf>
    <xf numFmtId="0" fontId="2" fillId="11" borderId="5" xfId="0" applyFont="1" applyFill="1" applyBorder="1" applyAlignment="1">
      <alignment vertical="top" wrapText="1"/>
    </xf>
    <xf numFmtId="0" fontId="19" fillId="11" borderId="1" xfId="0" applyFont="1" applyFill="1" applyBorder="1" applyAlignment="1">
      <alignment horizontal="right" vertical="top" wrapText="1"/>
    </xf>
    <xf numFmtId="0" fontId="19" fillId="11" borderId="5" xfId="0" applyFont="1" applyFill="1" applyBorder="1" applyAlignment="1">
      <alignment horizontal="right" vertical="top" wrapText="1"/>
    </xf>
  </cellXfs>
  <cellStyles count="155">
    <cellStyle name="Comma" xfId="6" builtinId="3"/>
    <cellStyle name="Comma [0] 10" xfId="23"/>
    <cellStyle name="Comma [0] 16" xfId="24"/>
    <cellStyle name="Comma [0] 2" xfId="25"/>
    <cellStyle name="Comma [0] 2 2" xfId="26"/>
    <cellStyle name="Comma [0] 2 2 2" xfId="27"/>
    <cellStyle name="Comma [0] 2 2 2 2" xfId="28"/>
    <cellStyle name="Comma [0] 2 2 2 3" xfId="29"/>
    <cellStyle name="Comma [0] 2 2 2 3 2" xfId="30"/>
    <cellStyle name="Comma [0] 2 2 2 3 3" xfId="10"/>
    <cellStyle name="Comma [0] 2 2 2 3 4" xfId="31"/>
    <cellStyle name="Comma [0] 2 2 2 4" xfId="32"/>
    <cellStyle name="Comma [0] 2 3" xfId="33"/>
    <cellStyle name="Comma [0] 3" xfId="34"/>
    <cellStyle name="Comma [0] 3 2" xfId="35"/>
    <cellStyle name="Comma [0] 4" xfId="36"/>
    <cellStyle name="Comma [0] 4 2" xfId="37"/>
    <cellStyle name="Comma [0] 5" xfId="38"/>
    <cellStyle name="Comma [0] 5 2" xfId="39"/>
    <cellStyle name="Comma [0] 5 2 2" xfId="40"/>
    <cellStyle name="Comma [0] 6" xfId="41"/>
    <cellStyle name="Comma [0] 7" xfId="42"/>
    <cellStyle name="Comma [0] 7 2" xfId="43"/>
    <cellStyle name="Comma [0] 7 3" xfId="9"/>
    <cellStyle name="Comma 10" xfId="44"/>
    <cellStyle name="Comma 11" xfId="45"/>
    <cellStyle name="Comma 11 2" xfId="46"/>
    <cellStyle name="Comma 11 2 2 2" xfId="47"/>
    <cellStyle name="Comma 12" xfId="48"/>
    <cellStyle name="Comma 12 2" xfId="49"/>
    <cellStyle name="Comma 12 3" xfId="22"/>
    <cellStyle name="Comma 13" xfId="50"/>
    <cellStyle name="Comma 14" xfId="11"/>
    <cellStyle name="Comma 14 2" xfId="51"/>
    <cellStyle name="Comma 15" xfId="52"/>
    <cellStyle name="Comma 2" xfId="16"/>
    <cellStyle name="Comma 2 2" xfId="53"/>
    <cellStyle name="Comma 2 2 2" xfId="54"/>
    <cellStyle name="Comma 2 3" xfId="55"/>
    <cellStyle name="Comma 2 4" xfId="56"/>
    <cellStyle name="Comma 2 5" xfId="57"/>
    <cellStyle name="Comma 2 6" xfId="58"/>
    <cellStyle name="Comma 2 7" xfId="59"/>
    <cellStyle name="Comma 3" xfId="60"/>
    <cellStyle name="Comma 3 2" xfId="61"/>
    <cellStyle name="Comma 3 2 2" xfId="62"/>
    <cellStyle name="Comma 3 3" xfId="63"/>
    <cellStyle name="Comma 3 4" xfId="64"/>
    <cellStyle name="Comma 4" xfId="65"/>
    <cellStyle name="Comma 4 2" xfId="66"/>
    <cellStyle name="Comma 4 2 2" xfId="67"/>
    <cellStyle name="Comma 4 2 2 2" xfId="68"/>
    <cellStyle name="Comma 4 3" xfId="69"/>
    <cellStyle name="Comma 5" xfId="70"/>
    <cellStyle name="Comma 5 2" xfId="71"/>
    <cellStyle name="Comma 6" xfId="72"/>
    <cellStyle name="Comma 7" xfId="73"/>
    <cellStyle name="Comma 7 2" xfId="74"/>
    <cellStyle name="Comma 7 2 2" xfId="75"/>
    <cellStyle name="Comma 7 2 3" xfId="13"/>
    <cellStyle name="Comma 7 2 4" xfId="76"/>
    <cellStyle name="Comma 7 3" xfId="77"/>
    <cellStyle name="Comma 8" xfId="78"/>
    <cellStyle name="Comma 9" xfId="79"/>
    <cellStyle name="Normal" xfId="0" builtinId="0"/>
    <cellStyle name="Normal 10" xfId="5"/>
    <cellStyle name="Normal 10 2" xfId="80"/>
    <cellStyle name="Normal 10 2 2" xfId="81"/>
    <cellStyle name="Normal 10 2 2 2" xfId="82"/>
    <cellStyle name="Normal 10 2 4 2" xfId="83"/>
    <cellStyle name="Normal 10 2 4 2 2" xfId="84"/>
    <cellStyle name="Normal 10 3" xfId="85"/>
    <cellStyle name="Normal 11" xfId="2"/>
    <cellStyle name="Normal 11 2" xfId="86"/>
    <cellStyle name="Normal 12" xfId="87"/>
    <cellStyle name="Normal 13" xfId="88"/>
    <cellStyle name="Normal 14" xfId="1"/>
    <cellStyle name="Normal 15" xfId="89"/>
    <cellStyle name="Normal 18" xfId="90"/>
    <cellStyle name="Normal 18 2 2" xfId="91"/>
    <cellStyle name="Normal 18 2 2 2" xfId="92"/>
    <cellStyle name="Normal 2" xfId="3"/>
    <cellStyle name="Normal 2 2" xfId="93"/>
    <cellStyle name="Normal 2 2 2" xfId="94"/>
    <cellStyle name="Normal 2 2 2 2" xfId="95"/>
    <cellStyle name="Normal 2 2 2 2 2" xfId="96"/>
    <cellStyle name="Normal 2 2 2 2 2 2" xfId="97"/>
    <cellStyle name="Normal 2 2 2 2 2 3" xfId="8"/>
    <cellStyle name="Normal 2 2 2 3" xfId="98"/>
    <cellStyle name="Normal 2 2 3" xfId="99"/>
    <cellStyle name="Normal 2 2 3 2" xfId="100"/>
    <cellStyle name="Normal 2 3" xfId="101"/>
    <cellStyle name="Normal 2 3 2" xfId="102"/>
    <cellStyle name="Normal 2 3 2 3" xfId="103"/>
    <cellStyle name="Normal 2 4" xfId="104"/>
    <cellStyle name="Normal 2 5" xfId="105"/>
    <cellStyle name="Normal 2 5 2" xfId="106"/>
    <cellStyle name="Normal 2 5 2 2" xfId="107"/>
    <cellStyle name="Normal 2 5 2 3" xfId="14"/>
    <cellStyle name="Normal 2 5 2 3 2" xfId="108"/>
    <cellStyle name="Normal 2 5 2 4" xfId="109"/>
    <cellStyle name="Normal 2 6" xfId="110"/>
    <cellStyle name="Normal 2 6 2" xfId="111"/>
    <cellStyle name="Normal 2 6 2 2" xfId="112"/>
    <cellStyle name="Normal 2 6 2 3" xfId="113"/>
    <cellStyle name="Normal 2 6 2 4" xfId="15"/>
    <cellStyle name="Normal 2 6 2 4 2" xfId="19"/>
    <cellStyle name="Normal 2 7" xfId="114"/>
    <cellStyle name="Normal 2 8" xfId="115"/>
    <cellStyle name="Normal 2 9" xfId="116"/>
    <cellStyle name="Normal 29" xfId="117"/>
    <cellStyle name="Normal 3" xfId="118"/>
    <cellStyle name="Normal 3 2" xfId="119"/>
    <cellStyle name="Normal 3 2 2" xfId="120"/>
    <cellStyle name="Normal 3 2 2 2" xfId="121"/>
    <cellStyle name="Normal 3 2 2 2 2" xfId="122"/>
    <cellStyle name="Normal 3 2 2 2 3" xfId="18"/>
    <cellStyle name="Normal 3 2 2 2 4" xfId="123"/>
    <cellStyle name="Normal 3 3" xfId="124"/>
    <cellStyle name="Normal 3 3 2" xfId="125"/>
    <cellStyle name="Normal 3 3 2 2" xfId="126"/>
    <cellStyle name="Normal 3 3 2 3" xfId="12"/>
    <cellStyle name="Normal 3 3 2 4" xfId="127"/>
    <cellStyle name="Normal 37" xfId="128"/>
    <cellStyle name="Normal 37 2" xfId="129"/>
    <cellStyle name="Normal 4" xfId="130"/>
    <cellStyle name="Normal 5" xfId="131"/>
    <cellStyle name="Normal 5 2" xfId="132"/>
    <cellStyle name="Normal 6" xfId="133"/>
    <cellStyle name="Normal 7" xfId="134"/>
    <cellStyle name="Normal 7 2" xfId="135"/>
    <cellStyle name="Normal 7 2 2" xfId="136"/>
    <cellStyle name="Normal 7 2 3" xfId="4"/>
    <cellStyle name="Normal 7 2 3 2" xfId="20"/>
    <cellStyle name="Normal 7 2 4" xfId="17"/>
    <cellStyle name="Normal 7 3" xfId="137"/>
    <cellStyle name="Normal 8" xfId="138"/>
    <cellStyle name="Normal 9" xfId="139"/>
    <cellStyle name="Output 2" xfId="140"/>
    <cellStyle name="Percent" xfId="7" builtinId="5"/>
    <cellStyle name="Percent 2" xfId="141"/>
    <cellStyle name="Percent 2 2" xfId="142"/>
    <cellStyle name="Percent 2 2 2" xfId="143"/>
    <cellStyle name="Percent 3" xfId="144"/>
    <cellStyle name="Percent 3 2" xfId="145"/>
    <cellStyle name="Percent 3 2 2" xfId="146"/>
    <cellStyle name="Percent 3 2 2 2" xfId="147"/>
    <cellStyle name="Percent 3 2 2 3" xfId="21"/>
    <cellStyle name="Percent 3 3" xfId="148"/>
    <cellStyle name="Percent 4" xfId="149"/>
    <cellStyle name="Percent 5" xfId="150"/>
    <cellStyle name="Percent 6" xfId="151"/>
    <cellStyle name="Percent 7" xfId="152"/>
    <cellStyle name="Percent 8" xfId="153"/>
    <cellStyle name="Percent 9" xfId="15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BIAYA%20TAHUN%202021/KE%20BPKD%202021/SPJ%20CATIM%202021-BEND%20HENDRO/LAPORAN%20SPJ%20DES%202021-CATIM/SPJ%20FUNGS/1%20LRA%20BM%20MANUAL-LRA%20SP2D-SPJ%20FUNGS%20DES%202021-ok.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BIAYA%20TAHUN%202022/BPKD/SPJ%202022/SPJ%20JAN%202022/LRA%20BM-SP2D-SPJ%20FUNGS%20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RA BM"/>
      <sheetName val="LRA SP2D"/>
      <sheetName val="SPJ FUNGSIONAL "/>
    </sheetNames>
    <sheetDataSet>
      <sheetData sheetId="0" refreshError="1"/>
      <sheetData sheetId="1" refreshError="1"/>
      <sheetData sheetId="2" refreshError="1">
        <row r="23">
          <cell r="Y23">
            <v>11031729441</v>
          </cell>
        </row>
        <row r="168">
          <cell r="Y168">
            <v>2508580560</v>
          </cell>
        </row>
        <row r="192">
          <cell r="O192">
            <v>1493619900</v>
          </cell>
        </row>
        <row r="239">
          <cell r="Y239">
            <v>3764708125</v>
          </cell>
        </row>
        <row r="277">
          <cell r="O277">
            <v>28233850</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RA BM"/>
      <sheetName val="LRA SP2D"/>
      <sheetName val="SPJ FUNGSIONAL "/>
    </sheetNames>
    <sheetDataSet>
      <sheetData sheetId="0"/>
      <sheetData sheetId="1"/>
      <sheetData sheetId="2">
        <row r="180">
          <cell r="O180">
            <v>2272253750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2:AI182"/>
  <sheetViews>
    <sheetView topLeftCell="J7" zoomScale="80" zoomScaleNormal="80" workbookViewId="0">
      <pane xSplit="4" ySplit="5" topLeftCell="N41" activePane="bottomRight" state="frozen"/>
      <selection activeCell="J7" sqref="J7"/>
      <selection pane="topRight" activeCell="N7" sqref="N7"/>
      <selection pane="bottomLeft" activeCell="J12" sqref="J12"/>
      <selection pane="bottomRight" activeCell="Q95" sqref="Q95"/>
    </sheetView>
  </sheetViews>
  <sheetFormatPr defaultColWidth="9.1796875" defaultRowHeight="14.5" x14ac:dyDescent="0.35"/>
  <cols>
    <col min="1" max="1" width="2" style="199" customWidth="1"/>
    <col min="2" max="2" width="2.54296875" style="199" customWidth="1"/>
    <col min="3" max="3" width="14.26953125" style="199" customWidth="1"/>
    <col min="4" max="4" width="2.453125" style="199" customWidth="1"/>
    <col min="5" max="5" width="6.7265625" style="199" customWidth="1"/>
    <col min="6" max="8" width="3.1796875" style="199" customWidth="1"/>
    <col min="9" max="9" width="4.26953125" style="199" customWidth="1"/>
    <col min="10" max="10" width="3.1796875" style="199" customWidth="1"/>
    <col min="11" max="11" width="24.26953125" style="199" customWidth="1"/>
    <col min="12" max="12" width="19.7265625" style="199" customWidth="1"/>
    <col min="13" max="13" width="16.7265625" style="199" hidden="1" customWidth="1"/>
    <col min="14" max="14" width="15.6328125" style="199" customWidth="1"/>
    <col min="15" max="15" width="16" style="199" customWidth="1"/>
    <col min="16" max="16" width="6" style="199" customWidth="1"/>
    <col min="17" max="17" width="12" style="199" customWidth="1"/>
    <col min="18" max="18" width="8.81640625" style="199" customWidth="1"/>
    <col min="19" max="19" width="16.453125" style="199" customWidth="1"/>
    <col min="20" max="20" width="8.453125" style="199" customWidth="1"/>
    <col min="21" max="21" width="16.81640625" style="199" customWidth="1"/>
    <col min="22" max="22" width="9.453125" style="199" customWidth="1"/>
    <col min="23" max="23" width="17.1796875" style="199" customWidth="1"/>
    <col min="24" max="24" width="8.54296875" style="199" customWidth="1"/>
    <col min="25" max="25" width="19.54296875" style="199" customWidth="1"/>
    <col min="26" max="26" width="8.54296875" style="199" customWidth="1"/>
    <col min="27" max="27" width="9.1796875" style="199"/>
    <col min="28" max="28" width="18.7265625" style="199" customWidth="1"/>
    <col min="29" max="30" width="19.7265625" style="199" customWidth="1"/>
    <col min="31" max="31" width="18.54296875" style="199" customWidth="1"/>
    <col min="32" max="35" width="17.453125" style="199" customWidth="1"/>
    <col min="36" max="16384" width="9.1796875" style="199"/>
  </cols>
  <sheetData>
    <row r="2" spans="2:33" ht="18.5" x14ac:dyDescent="0.35">
      <c r="B2" s="435" t="s">
        <v>532</v>
      </c>
      <c r="C2" s="435"/>
      <c r="D2" s="435"/>
      <c r="E2" s="435"/>
      <c r="F2" s="435"/>
      <c r="G2" s="435"/>
      <c r="H2" s="435"/>
      <c r="I2" s="435"/>
      <c r="J2" s="435"/>
      <c r="K2" s="435"/>
      <c r="L2" s="435"/>
      <c r="M2" s="435"/>
      <c r="N2" s="435"/>
      <c r="O2" s="435"/>
      <c r="P2" s="435"/>
      <c r="Q2" s="435"/>
      <c r="R2" s="435"/>
      <c r="S2" s="435"/>
      <c r="T2" s="435"/>
      <c r="U2" s="435"/>
      <c r="V2" s="435"/>
      <c r="W2" s="435"/>
      <c r="X2" s="435"/>
      <c r="Y2" s="435"/>
      <c r="Z2" s="435"/>
    </row>
    <row r="3" spans="2:33" ht="18.5" x14ac:dyDescent="0.35">
      <c r="B3" s="436" t="s">
        <v>533</v>
      </c>
      <c r="C3" s="436"/>
      <c r="D3" s="436"/>
      <c r="E3" s="436"/>
      <c r="F3" s="436"/>
      <c r="G3" s="436"/>
      <c r="H3" s="436"/>
      <c r="I3" s="436"/>
      <c r="J3" s="436"/>
      <c r="K3" s="436"/>
      <c r="L3" s="436"/>
      <c r="M3" s="436"/>
      <c r="N3" s="436"/>
      <c r="O3" s="436"/>
      <c r="P3" s="436"/>
      <c r="Q3" s="436"/>
      <c r="R3" s="436"/>
      <c r="S3" s="436"/>
      <c r="T3" s="436"/>
      <c r="U3" s="436"/>
      <c r="V3" s="436"/>
      <c r="W3" s="436"/>
      <c r="X3" s="436"/>
      <c r="Y3" s="436"/>
      <c r="Z3" s="436"/>
      <c r="AA3" s="200"/>
      <c r="AB3" s="201"/>
    </row>
    <row r="4" spans="2:33" s="203" customFormat="1" ht="18.5" x14ac:dyDescent="0.35">
      <c r="B4" s="437" t="s">
        <v>534</v>
      </c>
      <c r="C4" s="437"/>
      <c r="D4" s="437"/>
      <c r="E4" s="437"/>
      <c r="F4" s="437"/>
      <c r="G4" s="437"/>
      <c r="H4" s="437"/>
      <c r="I4" s="437"/>
      <c r="J4" s="437"/>
      <c r="K4" s="437"/>
      <c r="L4" s="437"/>
      <c r="M4" s="437"/>
      <c r="N4" s="437"/>
      <c r="O4" s="437"/>
      <c r="P4" s="437"/>
      <c r="Q4" s="437"/>
      <c r="R4" s="437"/>
      <c r="S4" s="437"/>
      <c r="T4" s="437"/>
      <c r="U4" s="437"/>
      <c r="V4" s="437"/>
      <c r="W4" s="437"/>
      <c r="X4" s="437"/>
      <c r="Y4" s="437"/>
      <c r="Z4" s="437"/>
      <c r="AA4" s="202"/>
    </row>
    <row r="5" spans="2:33" s="203" customFormat="1" x14ac:dyDescent="0.35">
      <c r="B5" s="199"/>
      <c r="C5" s="199"/>
      <c r="W5" s="204"/>
    </row>
    <row r="6" spans="2:33" ht="18.5" x14ac:dyDescent="0.35">
      <c r="B6" s="205"/>
      <c r="C6" s="206"/>
      <c r="S6" s="207"/>
      <c r="U6" s="208"/>
    </row>
    <row r="7" spans="2:33" s="209" customFormat="1" ht="24" customHeight="1" x14ac:dyDescent="0.3">
      <c r="B7" s="438" t="s">
        <v>535</v>
      </c>
      <c r="C7" s="439"/>
      <c r="D7" s="438" t="s">
        <v>536</v>
      </c>
      <c r="E7" s="439"/>
      <c r="F7" s="438" t="s">
        <v>537</v>
      </c>
      <c r="G7" s="444"/>
      <c r="H7" s="444"/>
      <c r="I7" s="444"/>
      <c r="J7" s="439"/>
      <c r="K7" s="447" t="s">
        <v>538</v>
      </c>
      <c r="L7" s="447" t="s">
        <v>539</v>
      </c>
      <c r="M7" s="447" t="s">
        <v>540</v>
      </c>
      <c r="N7" s="447" t="s">
        <v>540</v>
      </c>
      <c r="O7" s="447" t="s">
        <v>541</v>
      </c>
      <c r="P7" s="447" t="s">
        <v>10</v>
      </c>
      <c r="Q7" s="447" t="s">
        <v>542</v>
      </c>
      <c r="R7" s="450" t="s">
        <v>543</v>
      </c>
      <c r="S7" s="450"/>
      <c r="T7" s="450"/>
      <c r="U7" s="450"/>
      <c r="V7" s="450"/>
      <c r="W7" s="450"/>
      <c r="X7" s="438" t="s">
        <v>544</v>
      </c>
      <c r="Y7" s="439"/>
      <c r="Z7" s="430" t="s">
        <v>545</v>
      </c>
    </row>
    <row r="8" spans="2:33" s="209" customFormat="1" ht="30.65" customHeight="1" x14ac:dyDescent="0.3">
      <c r="B8" s="440"/>
      <c r="C8" s="441"/>
      <c r="D8" s="440"/>
      <c r="E8" s="441"/>
      <c r="F8" s="440"/>
      <c r="G8" s="445"/>
      <c r="H8" s="445"/>
      <c r="I8" s="445"/>
      <c r="J8" s="441"/>
      <c r="K8" s="448"/>
      <c r="L8" s="448"/>
      <c r="M8" s="448"/>
      <c r="N8" s="448"/>
      <c r="O8" s="448"/>
      <c r="P8" s="448"/>
      <c r="Q8" s="448"/>
      <c r="R8" s="433" t="s">
        <v>197</v>
      </c>
      <c r="S8" s="434"/>
      <c r="T8" s="433" t="s">
        <v>198</v>
      </c>
      <c r="U8" s="434"/>
      <c r="V8" s="433" t="s">
        <v>199</v>
      </c>
      <c r="W8" s="434"/>
      <c r="X8" s="442"/>
      <c r="Y8" s="443"/>
      <c r="Z8" s="431"/>
    </row>
    <row r="9" spans="2:33" s="212" customFormat="1" ht="47.25" customHeight="1" x14ac:dyDescent="0.35">
      <c r="B9" s="442"/>
      <c r="C9" s="443"/>
      <c r="D9" s="442"/>
      <c r="E9" s="443"/>
      <c r="F9" s="442"/>
      <c r="G9" s="446"/>
      <c r="H9" s="446"/>
      <c r="I9" s="446"/>
      <c r="J9" s="443"/>
      <c r="K9" s="449"/>
      <c r="L9" s="449"/>
      <c r="M9" s="449"/>
      <c r="N9" s="449"/>
      <c r="O9" s="449"/>
      <c r="P9" s="449"/>
      <c r="Q9" s="449"/>
      <c r="R9" s="210" t="s">
        <v>243</v>
      </c>
      <c r="S9" s="211" t="s">
        <v>546</v>
      </c>
      <c r="T9" s="210" t="s">
        <v>243</v>
      </c>
      <c r="U9" s="211" t="s">
        <v>546</v>
      </c>
      <c r="V9" s="210" t="s">
        <v>243</v>
      </c>
      <c r="W9" s="211" t="s">
        <v>546</v>
      </c>
      <c r="X9" s="210" t="s">
        <v>243</v>
      </c>
      <c r="Y9" s="211" t="s">
        <v>546</v>
      </c>
      <c r="Z9" s="432"/>
    </row>
    <row r="10" spans="2:33" s="212" customFormat="1" ht="20.25" customHeight="1" x14ac:dyDescent="0.35">
      <c r="B10" s="453">
        <v>1</v>
      </c>
      <c r="C10" s="454"/>
      <c r="D10" s="213"/>
      <c r="E10" s="214">
        <v>2</v>
      </c>
      <c r="F10" s="455">
        <v>3</v>
      </c>
      <c r="G10" s="456"/>
      <c r="H10" s="456"/>
      <c r="I10" s="456"/>
      <c r="J10" s="457"/>
      <c r="K10" s="214">
        <v>4</v>
      </c>
      <c r="L10" s="214">
        <v>5</v>
      </c>
      <c r="M10" s="214">
        <v>6</v>
      </c>
      <c r="N10" s="214">
        <v>7</v>
      </c>
      <c r="O10" s="214"/>
      <c r="P10" s="214">
        <v>8</v>
      </c>
      <c r="Q10" s="214">
        <v>9</v>
      </c>
      <c r="R10" s="215">
        <v>10</v>
      </c>
      <c r="S10" s="214">
        <v>11</v>
      </c>
      <c r="T10" s="215">
        <v>12</v>
      </c>
      <c r="U10" s="214">
        <v>13</v>
      </c>
      <c r="V10" s="215">
        <v>14</v>
      </c>
      <c r="W10" s="214">
        <v>15</v>
      </c>
      <c r="X10" s="216">
        <v>16</v>
      </c>
      <c r="Y10" s="217">
        <v>17</v>
      </c>
      <c r="Z10" s="215">
        <v>18</v>
      </c>
      <c r="AC10" s="212" t="s">
        <v>547</v>
      </c>
      <c r="AD10" s="218" t="s">
        <v>548</v>
      </c>
      <c r="AE10" s="218"/>
      <c r="AF10" s="218"/>
      <c r="AG10" s="218"/>
    </row>
    <row r="11" spans="2:33" s="212" customFormat="1" ht="25.5" customHeight="1" x14ac:dyDescent="0.35">
      <c r="B11" s="458" t="s">
        <v>549</v>
      </c>
      <c r="C11" s="459"/>
      <c r="D11" s="459"/>
      <c r="E11" s="459"/>
      <c r="F11" s="459"/>
      <c r="G11" s="459"/>
      <c r="H11" s="459"/>
      <c r="I11" s="459"/>
      <c r="J11" s="460"/>
      <c r="K11" s="219"/>
      <c r="L11" s="219"/>
      <c r="M11" s="219"/>
      <c r="N11" s="219"/>
      <c r="O11" s="219"/>
      <c r="P11" s="219"/>
      <c r="Q11" s="219"/>
      <c r="R11" s="220"/>
      <c r="S11" s="221">
        <f>S15+S75+S95+S115+S118</f>
        <v>16195939809</v>
      </c>
      <c r="T11" s="220"/>
      <c r="U11" s="221">
        <f>U15+U75+U95+U115+U118</f>
        <v>16350939809</v>
      </c>
      <c r="V11" s="220"/>
      <c r="W11" s="221">
        <f>W15+W75+W95+W115+W118</f>
        <v>16208439809</v>
      </c>
      <c r="X11" s="220"/>
      <c r="Y11" s="222">
        <f>S11+U11+W11</f>
        <v>48755319427</v>
      </c>
      <c r="Z11" s="223"/>
      <c r="AB11" s="224">
        <f>W11-16140939809</f>
        <v>67500000</v>
      </c>
      <c r="AC11" s="225">
        <v>17870243330</v>
      </c>
      <c r="AD11" s="226" t="e">
        <f>AC11-#REF!</f>
        <v>#REF!</v>
      </c>
      <c r="AE11" s="227" t="s">
        <v>550</v>
      </c>
      <c r="AF11" s="226"/>
      <c r="AG11" s="218"/>
    </row>
    <row r="12" spans="2:33" ht="94.5" customHeight="1" x14ac:dyDescent="0.35">
      <c r="B12" s="461" t="s">
        <v>551</v>
      </c>
      <c r="C12" s="462"/>
      <c r="D12" s="228"/>
      <c r="E12" s="229"/>
      <c r="F12" s="230"/>
      <c r="G12" s="230"/>
      <c r="H12" s="230"/>
      <c r="I12" s="230"/>
      <c r="J12" s="230"/>
      <c r="K12" s="231"/>
      <c r="L12" s="232" t="s">
        <v>552</v>
      </c>
      <c r="M12" s="232"/>
      <c r="N12" s="232" t="s">
        <v>553</v>
      </c>
      <c r="O12" s="232" t="s">
        <v>519</v>
      </c>
      <c r="P12" s="232" t="s">
        <v>554</v>
      </c>
      <c r="Q12" s="233">
        <v>85</v>
      </c>
      <c r="R12" s="234">
        <v>90</v>
      </c>
      <c r="S12" s="235"/>
      <c r="T12" s="234">
        <v>93</v>
      </c>
      <c r="U12" s="235"/>
      <c r="V12" s="234">
        <v>95</v>
      </c>
      <c r="W12" s="235"/>
      <c r="X12" s="234">
        <v>95</v>
      </c>
      <c r="Y12" s="236"/>
      <c r="Z12" s="237"/>
      <c r="AB12" s="238">
        <f>16185939809+16350939809+16208439809</f>
        <v>48745319427</v>
      </c>
    </row>
    <row r="13" spans="2:33" ht="148.5" customHeight="1" x14ac:dyDescent="0.35">
      <c r="B13" s="239"/>
      <c r="C13" s="240"/>
      <c r="D13" s="463" t="s">
        <v>555</v>
      </c>
      <c r="E13" s="464"/>
      <c r="F13" s="464"/>
      <c r="G13" s="464"/>
      <c r="H13" s="464"/>
      <c r="I13" s="464"/>
      <c r="J13" s="465"/>
      <c r="K13" s="241"/>
      <c r="L13" s="242" t="s">
        <v>380</v>
      </c>
      <c r="M13" s="242" t="s">
        <v>556</v>
      </c>
      <c r="N13" s="242" t="s">
        <v>520</v>
      </c>
      <c r="O13" s="242" t="s">
        <v>521</v>
      </c>
      <c r="P13" s="242" t="s">
        <v>490</v>
      </c>
      <c r="Q13" s="243">
        <v>0.39</v>
      </c>
      <c r="R13" s="244">
        <v>0.39200000000000002</v>
      </c>
      <c r="S13" s="245"/>
      <c r="T13" s="244">
        <v>0.39500000000000002</v>
      </c>
      <c r="U13" s="245"/>
      <c r="V13" s="244">
        <v>0.39800000000000002</v>
      </c>
      <c r="W13" s="245"/>
      <c r="X13" s="244">
        <v>0.39800000000000002</v>
      </c>
      <c r="Y13" s="246"/>
      <c r="Z13" s="247"/>
      <c r="AB13" s="238">
        <v>49148619427</v>
      </c>
    </row>
    <row r="14" spans="2:33" ht="93" customHeight="1" x14ac:dyDescent="0.35">
      <c r="B14" s="466"/>
      <c r="C14" s="467"/>
      <c r="D14" s="463" t="s">
        <v>557</v>
      </c>
      <c r="E14" s="464"/>
      <c r="F14" s="464"/>
      <c r="G14" s="464"/>
      <c r="H14" s="464"/>
      <c r="I14" s="464"/>
      <c r="J14" s="465"/>
      <c r="K14" s="241"/>
      <c r="L14" s="242" t="s">
        <v>397</v>
      </c>
      <c r="M14" s="242" t="s">
        <v>558</v>
      </c>
      <c r="N14" s="242" t="s">
        <v>559</v>
      </c>
      <c r="O14" s="242" t="s">
        <v>519</v>
      </c>
      <c r="P14" s="242" t="s">
        <v>554</v>
      </c>
      <c r="Q14" s="248">
        <v>97.8</v>
      </c>
      <c r="R14" s="248">
        <v>97.81</v>
      </c>
      <c r="S14" s="249"/>
      <c r="T14" s="248">
        <v>97.82</v>
      </c>
      <c r="U14" s="249"/>
      <c r="V14" s="248">
        <v>97.83</v>
      </c>
      <c r="W14" s="249"/>
      <c r="X14" s="248">
        <v>97.83</v>
      </c>
      <c r="Y14" s="246"/>
      <c r="Z14" s="247"/>
      <c r="AB14" s="208">
        <f>AB13-AB12</f>
        <v>403300000</v>
      </c>
    </row>
    <row r="15" spans="2:33" ht="106" customHeight="1" x14ac:dyDescent="0.35">
      <c r="B15" s="250"/>
      <c r="C15" s="251"/>
      <c r="D15" s="252"/>
      <c r="E15" s="253"/>
      <c r="F15" s="254">
        <v>7</v>
      </c>
      <c r="G15" s="255" t="s">
        <v>560</v>
      </c>
      <c r="H15" s="255" t="s">
        <v>560</v>
      </c>
      <c r="I15" s="254"/>
      <c r="J15" s="254"/>
      <c r="K15" s="256" t="s">
        <v>561</v>
      </c>
      <c r="L15" s="257" t="s">
        <v>562</v>
      </c>
      <c r="M15" s="257" t="s">
        <v>563</v>
      </c>
      <c r="N15" s="257" t="s">
        <v>564</v>
      </c>
      <c r="O15" s="257" t="s">
        <v>565</v>
      </c>
      <c r="P15" s="257" t="s">
        <v>490</v>
      </c>
      <c r="Q15" s="258">
        <v>1</v>
      </c>
      <c r="R15" s="259">
        <v>95</v>
      </c>
      <c r="S15" s="260">
        <f>S16+S18+S20+S61+S66+S71</f>
        <v>10471259809</v>
      </c>
      <c r="T15" s="259">
        <v>95</v>
      </c>
      <c r="U15" s="260">
        <f>U16+U18+U20+U61+U66+U71</f>
        <v>10596259809</v>
      </c>
      <c r="V15" s="259">
        <v>95</v>
      </c>
      <c r="W15" s="260">
        <f>W16+W18+W20+W61+W66+W71</f>
        <v>10453759809</v>
      </c>
      <c r="X15" s="259">
        <v>95</v>
      </c>
      <c r="Y15" s="261">
        <f t="shared" ref="Y15:Y41" si="0">S15+U15+W15</f>
        <v>31521279427</v>
      </c>
      <c r="Z15" s="262"/>
      <c r="AB15" s="263"/>
      <c r="AC15" s="208"/>
      <c r="AD15" s="264">
        <f>'[1]SPJ FUNGSIONAL '!$Y$23</f>
        <v>11031729441</v>
      </c>
    </row>
    <row r="16" spans="2:33" ht="208.5" customHeight="1" x14ac:dyDescent="0.35">
      <c r="B16" s="265"/>
      <c r="C16" s="266"/>
      <c r="D16" s="267"/>
      <c r="E16" s="268"/>
      <c r="F16" s="269"/>
      <c r="G16" s="269"/>
      <c r="H16" s="269"/>
      <c r="I16" s="269"/>
      <c r="J16" s="269"/>
      <c r="K16" s="270" t="s">
        <v>566</v>
      </c>
      <c r="L16" s="271" t="s">
        <v>567</v>
      </c>
      <c r="M16" s="272"/>
      <c r="N16" s="273" t="s">
        <v>568</v>
      </c>
      <c r="O16" s="274" t="s">
        <v>569</v>
      </c>
      <c r="P16" s="274" t="s">
        <v>490</v>
      </c>
      <c r="Q16" s="275">
        <v>1</v>
      </c>
      <c r="R16" s="276">
        <v>95</v>
      </c>
      <c r="S16" s="277">
        <f>S17</f>
        <v>8583423809</v>
      </c>
      <c r="T16" s="276">
        <v>95</v>
      </c>
      <c r="U16" s="277">
        <f>U17</f>
        <v>8651923809</v>
      </c>
      <c r="V16" s="276">
        <v>95</v>
      </c>
      <c r="W16" s="278">
        <f>W17</f>
        <v>8651923809</v>
      </c>
      <c r="X16" s="276">
        <v>95</v>
      </c>
      <c r="Y16" s="279">
        <f t="shared" si="0"/>
        <v>25887271427</v>
      </c>
      <c r="Z16" s="280"/>
      <c r="AB16" s="263"/>
    </row>
    <row r="17" spans="2:31" ht="81" customHeight="1" x14ac:dyDescent="0.35">
      <c r="B17" s="265"/>
      <c r="C17" s="266"/>
      <c r="D17" s="267"/>
      <c r="E17" s="268"/>
      <c r="F17" s="281"/>
      <c r="G17" s="281"/>
      <c r="H17" s="281"/>
      <c r="I17" s="281"/>
      <c r="J17" s="281"/>
      <c r="K17" s="282" t="s">
        <v>522</v>
      </c>
      <c r="L17" s="283" t="s">
        <v>570</v>
      </c>
      <c r="M17" s="284"/>
      <c r="N17" s="284" t="s">
        <v>571</v>
      </c>
      <c r="O17" s="284" t="s">
        <v>572</v>
      </c>
      <c r="P17" s="285" t="s">
        <v>573</v>
      </c>
      <c r="Q17" s="285">
        <v>1078</v>
      </c>
      <c r="R17" s="285">
        <v>1078</v>
      </c>
      <c r="S17" s="286">
        <v>8583423809</v>
      </c>
      <c r="T17" s="285">
        <v>1078</v>
      </c>
      <c r="U17" s="286">
        <v>8651923809</v>
      </c>
      <c r="V17" s="285">
        <v>1078</v>
      </c>
      <c r="W17" s="286">
        <v>8651923809</v>
      </c>
      <c r="X17" s="284">
        <f>R17+T17+V17</f>
        <v>3234</v>
      </c>
      <c r="Y17" s="287">
        <f t="shared" si="0"/>
        <v>25887271427</v>
      </c>
      <c r="Z17" s="288"/>
      <c r="AB17" s="263"/>
      <c r="AC17" s="289"/>
      <c r="AD17" s="290"/>
      <c r="AE17" s="291"/>
    </row>
    <row r="18" spans="2:31" ht="207.5" customHeight="1" x14ac:dyDescent="0.35">
      <c r="B18" s="265"/>
      <c r="C18" s="266"/>
      <c r="D18" s="267"/>
      <c r="E18" s="268"/>
      <c r="F18" s="269">
        <v>7</v>
      </c>
      <c r="G18" s="292" t="s">
        <v>560</v>
      </c>
      <c r="H18" s="292" t="s">
        <v>560</v>
      </c>
      <c r="I18" s="293" t="s">
        <v>574</v>
      </c>
      <c r="J18" s="269"/>
      <c r="K18" s="294" t="s">
        <v>575</v>
      </c>
      <c r="L18" s="274" t="s">
        <v>576</v>
      </c>
      <c r="M18" s="272" t="s">
        <v>577</v>
      </c>
      <c r="N18" s="273" t="s">
        <v>578</v>
      </c>
      <c r="O18" s="274" t="s">
        <v>569</v>
      </c>
      <c r="P18" s="274" t="s">
        <v>490</v>
      </c>
      <c r="Q18" s="275">
        <v>1</v>
      </c>
      <c r="R18" s="276">
        <v>100</v>
      </c>
      <c r="S18" s="277">
        <f>S19</f>
        <v>38500000</v>
      </c>
      <c r="T18" s="295">
        <v>0</v>
      </c>
      <c r="U18" s="277">
        <f>U19</f>
        <v>0</v>
      </c>
      <c r="V18" s="276">
        <v>100</v>
      </c>
      <c r="W18" s="278">
        <f>W19</f>
        <v>57500000</v>
      </c>
      <c r="X18" s="276">
        <v>100</v>
      </c>
      <c r="Y18" s="279">
        <f t="shared" si="0"/>
        <v>96000000</v>
      </c>
      <c r="Z18" s="280"/>
      <c r="AA18" s="296"/>
      <c r="AB18" s="263"/>
    </row>
    <row r="19" spans="2:31" ht="66.5" customHeight="1" x14ac:dyDescent="0.35">
      <c r="B19" s="265"/>
      <c r="C19" s="266"/>
      <c r="D19" s="267"/>
      <c r="E19" s="268"/>
      <c r="F19" s="281"/>
      <c r="G19" s="281"/>
      <c r="H19" s="281"/>
      <c r="I19" s="297"/>
      <c r="J19" s="281"/>
      <c r="K19" s="298" t="s">
        <v>523</v>
      </c>
      <c r="L19" s="283" t="s">
        <v>579</v>
      </c>
      <c r="M19" s="299"/>
      <c r="N19" s="299" t="s">
        <v>580</v>
      </c>
      <c r="O19" s="299" t="s">
        <v>580</v>
      </c>
      <c r="P19" s="299" t="s">
        <v>581</v>
      </c>
      <c r="Q19" s="300">
        <v>0</v>
      </c>
      <c r="R19" s="301">
        <v>77</v>
      </c>
      <c r="S19" s="302">
        <v>38500000</v>
      </c>
      <c r="T19" s="303">
        <v>0</v>
      </c>
      <c r="U19" s="302">
        <v>0</v>
      </c>
      <c r="V19" s="301">
        <v>77</v>
      </c>
      <c r="W19" s="304">
        <v>57500000</v>
      </c>
      <c r="X19" s="284">
        <f>R19+T19+V19</f>
        <v>154</v>
      </c>
      <c r="Y19" s="287">
        <f t="shared" si="0"/>
        <v>96000000</v>
      </c>
      <c r="Z19" s="288"/>
      <c r="AB19" s="263"/>
      <c r="AC19" s="263"/>
    </row>
    <row r="20" spans="2:31" ht="281" customHeight="1" x14ac:dyDescent="0.35">
      <c r="B20" s="265"/>
      <c r="C20" s="266"/>
      <c r="D20" s="267"/>
      <c r="E20" s="268"/>
      <c r="F20" s="269">
        <v>7</v>
      </c>
      <c r="G20" s="292" t="s">
        <v>560</v>
      </c>
      <c r="H20" s="292" t="s">
        <v>560</v>
      </c>
      <c r="I20" s="293" t="s">
        <v>582</v>
      </c>
      <c r="J20" s="269"/>
      <c r="K20" s="294" t="s">
        <v>583</v>
      </c>
      <c r="L20" s="274" t="s">
        <v>584</v>
      </c>
      <c r="M20" s="272" t="s">
        <v>585</v>
      </c>
      <c r="N20" s="273" t="s">
        <v>586</v>
      </c>
      <c r="O20" s="274" t="s">
        <v>569</v>
      </c>
      <c r="P20" s="274" t="s">
        <v>490</v>
      </c>
      <c r="Q20" s="275">
        <v>1</v>
      </c>
      <c r="R20" s="276">
        <v>90</v>
      </c>
      <c r="S20" s="277">
        <f>S21+S31+S41+S51</f>
        <v>447000000</v>
      </c>
      <c r="T20" s="276">
        <v>90</v>
      </c>
      <c r="U20" s="277">
        <f>U21+U31+U41+U51</f>
        <v>507000000</v>
      </c>
      <c r="V20" s="276">
        <v>90</v>
      </c>
      <c r="W20" s="277">
        <f>W21+W31+W41+W51</f>
        <v>507000000</v>
      </c>
      <c r="X20" s="276">
        <v>90</v>
      </c>
      <c r="Y20" s="279">
        <f t="shared" si="0"/>
        <v>1461000000</v>
      </c>
      <c r="Z20" s="280"/>
      <c r="AB20" s="263"/>
    </row>
    <row r="21" spans="2:31" ht="153.5" customHeight="1" x14ac:dyDescent="0.35">
      <c r="B21" s="265"/>
      <c r="C21" s="266"/>
      <c r="D21" s="267"/>
      <c r="E21" s="268"/>
      <c r="F21" s="281"/>
      <c r="G21" s="281"/>
      <c r="H21" s="281"/>
      <c r="I21" s="297"/>
      <c r="J21" s="281"/>
      <c r="K21" s="298" t="s">
        <v>587</v>
      </c>
      <c r="L21" s="283" t="s">
        <v>588</v>
      </c>
      <c r="M21" s="299"/>
      <c r="N21" s="283" t="s">
        <v>589</v>
      </c>
      <c r="O21" s="283" t="s">
        <v>590</v>
      </c>
      <c r="P21" s="299" t="s">
        <v>581</v>
      </c>
      <c r="Q21" s="305">
        <v>10</v>
      </c>
      <c r="R21" s="299">
        <v>36</v>
      </c>
      <c r="S21" s="302">
        <v>29000000</v>
      </c>
      <c r="T21" s="299">
        <v>36</v>
      </c>
      <c r="U21" s="302">
        <v>29000000</v>
      </c>
      <c r="V21" s="299">
        <v>36</v>
      </c>
      <c r="W21" s="302">
        <v>29000000</v>
      </c>
      <c r="X21" s="284">
        <f>R21+T21+V21</f>
        <v>108</v>
      </c>
      <c r="Y21" s="287">
        <f t="shared" si="0"/>
        <v>87000000</v>
      </c>
      <c r="Z21" s="288"/>
      <c r="AB21" s="263"/>
      <c r="AC21" s="263"/>
    </row>
    <row r="22" spans="2:31" ht="21.65" hidden="1" customHeight="1" x14ac:dyDescent="0.35">
      <c r="B22" s="265"/>
      <c r="C22" s="266"/>
      <c r="D22" s="267"/>
      <c r="E22" s="268"/>
      <c r="F22" s="281"/>
      <c r="G22" s="281"/>
      <c r="H22" s="281"/>
      <c r="I22" s="297"/>
      <c r="J22" s="281"/>
      <c r="K22" s="298"/>
      <c r="L22" s="283" t="s">
        <v>591</v>
      </c>
      <c r="M22" s="299"/>
      <c r="N22" s="299"/>
      <c r="O22" s="299"/>
      <c r="P22" s="299"/>
      <c r="Q22" s="305"/>
      <c r="R22" s="303"/>
      <c r="S22" s="302">
        <v>10000000</v>
      </c>
      <c r="T22" s="303"/>
      <c r="U22" s="302">
        <v>10000000</v>
      </c>
      <c r="V22" s="281"/>
      <c r="W22" s="302">
        <v>10000000</v>
      </c>
      <c r="X22" s="306"/>
      <c r="Y22" s="287">
        <f t="shared" si="0"/>
        <v>30000000</v>
      </c>
      <c r="Z22" s="288"/>
      <c r="AB22" s="263"/>
      <c r="AC22" s="263"/>
    </row>
    <row r="23" spans="2:31" ht="21.65" hidden="1" customHeight="1" x14ac:dyDescent="0.35">
      <c r="B23" s="265"/>
      <c r="C23" s="266"/>
      <c r="D23" s="267"/>
      <c r="E23" s="268"/>
      <c r="F23" s="281"/>
      <c r="G23" s="281"/>
      <c r="H23" s="281"/>
      <c r="I23" s="297"/>
      <c r="J23" s="281"/>
      <c r="K23" s="298"/>
      <c r="L23" s="283" t="s">
        <v>592</v>
      </c>
      <c r="M23" s="299"/>
      <c r="N23" s="299"/>
      <c r="O23" s="299"/>
      <c r="P23" s="299"/>
      <c r="Q23" s="305"/>
      <c r="R23" s="303"/>
      <c r="S23" s="302">
        <v>5000000</v>
      </c>
      <c r="T23" s="303"/>
      <c r="U23" s="302">
        <v>5000000</v>
      </c>
      <c r="V23" s="281"/>
      <c r="W23" s="302">
        <v>5000000</v>
      </c>
      <c r="X23" s="306"/>
      <c r="Y23" s="287">
        <f t="shared" si="0"/>
        <v>15000000</v>
      </c>
      <c r="Z23" s="288"/>
      <c r="AB23" s="263"/>
      <c r="AC23" s="263"/>
    </row>
    <row r="24" spans="2:31" ht="21.65" hidden="1" customHeight="1" x14ac:dyDescent="0.35">
      <c r="B24" s="265"/>
      <c r="C24" s="266"/>
      <c r="D24" s="267"/>
      <c r="E24" s="268"/>
      <c r="F24" s="281"/>
      <c r="G24" s="281"/>
      <c r="H24" s="281"/>
      <c r="I24" s="297"/>
      <c r="J24" s="281"/>
      <c r="K24" s="298"/>
      <c r="L24" s="283" t="s">
        <v>593</v>
      </c>
      <c r="M24" s="299"/>
      <c r="N24" s="299"/>
      <c r="O24" s="299"/>
      <c r="P24" s="299"/>
      <c r="Q24" s="305"/>
      <c r="R24" s="303"/>
      <c r="S24" s="302">
        <v>5000000</v>
      </c>
      <c r="T24" s="303"/>
      <c r="U24" s="302">
        <v>5000000</v>
      </c>
      <c r="V24" s="281"/>
      <c r="W24" s="302">
        <v>5000000</v>
      </c>
      <c r="X24" s="306"/>
      <c r="Y24" s="287">
        <f t="shared" si="0"/>
        <v>15000000</v>
      </c>
      <c r="Z24" s="288"/>
      <c r="AB24" s="263"/>
      <c r="AC24" s="263"/>
    </row>
    <row r="25" spans="2:31" ht="21.65" hidden="1" customHeight="1" x14ac:dyDescent="0.35">
      <c r="B25" s="265"/>
      <c r="C25" s="266"/>
      <c r="D25" s="267"/>
      <c r="E25" s="268"/>
      <c r="F25" s="281"/>
      <c r="G25" s="281"/>
      <c r="H25" s="281"/>
      <c r="I25" s="297"/>
      <c r="J25" s="281"/>
      <c r="K25" s="298"/>
      <c r="L25" s="283" t="s">
        <v>594</v>
      </c>
      <c r="M25" s="299"/>
      <c r="N25" s="299"/>
      <c r="O25" s="299"/>
      <c r="P25" s="299"/>
      <c r="Q25" s="305"/>
      <c r="R25" s="303"/>
      <c r="S25" s="302">
        <v>5000000</v>
      </c>
      <c r="T25" s="303"/>
      <c r="U25" s="302">
        <v>5000000</v>
      </c>
      <c r="V25" s="281"/>
      <c r="W25" s="302">
        <v>5000000</v>
      </c>
      <c r="X25" s="306"/>
      <c r="Y25" s="287">
        <f t="shared" si="0"/>
        <v>15000000</v>
      </c>
      <c r="Z25" s="288"/>
      <c r="AB25" s="263"/>
      <c r="AC25" s="263"/>
    </row>
    <row r="26" spans="2:31" ht="21.65" hidden="1" customHeight="1" x14ac:dyDescent="0.35">
      <c r="B26" s="265"/>
      <c r="C26" s="266"/>
      <c r="D26" s="267"/>
      <c r="E26" s="268"/>
      <c r="F26" s="281"/>
      <c r="G26" s="281"/>
      <c r="H26" s="281"/>
      <c r="I26" s="297"/>
      <c r="J26" s="281"/>
      <c r="K26" s="298"/>
      <c r="L26" s="283" t="s">
        <v>595</v>
      </c>
      <c r="M26" s="299"/>
      <c r="N26" s="299"/>
      <c r="O26" s="299"/>
      <c r="P26" s="299"/>
      <c r="Q26" s="305"/>
      <c r="R26" s="303"/>
      <c r="S26" s="302">
        <v>5000000</v>
      </c>
      <c r="T26" s="303"/>
      <c r="U26" s="302">
        <v>5000000</v>
      </c>
      <c r="V26" s="281"/>
      <c r="W26" s="302">
        <v>5000000</v>
      </c>
      <c r="X26" s="306"/>
      <c r="Y26" s="287">
        <f t="shared" si="0"/>
        <v>15000000</v>
      </c>
      <c r="Z26" s="288"/>
      <c r="AB26" s="263"/>
      <c r="AC26" s="263"/>
    </row>
    <row r="27" spans="2:31" ht="21.65" hidden="1" customHeight="1" x14ac:dyDescent="0.35">
      <c r="B27" s="265"/>
      <c r="C27" s="266"/>
      <c r="D27" s="267"/>
      <c r="E27" s="268"/>
      <c r="F27" s="281"/>
      <c r="G27" s="281"/>
      <c r="H27" s="281"/>
      <c r="I27" s="297"/>
      <c r="J27" s="281"/>
      <c r="K27" s="298"/>
      <c r="L27" s="283" t="s">
        <v>596</v>
      </c>
      <c r="M27" s="299"/>
      <c r="N27" s="299"/>
      <c r="O27" s="299"/>
      <c r="P27" s="299"/>
      <c r="Q27" s="305"/>
      <c r="R27" s="303"/>
      <c r="S27" s="302">
        <v>5000000</v>
      </c>
      <c r="T27" s="303"/>
      <c r="U27" s="302">
        <v>5000000</v>
      </c>
      <c r="V27" s="281"/>
      <c r="W27" s="302">
        <v>5000000</v>
      </c>
      <c r="X27" s="306"/>
      <c r="Y27" s="287">
        <f t="shared" si="0"/>
        <v>15000000</v>
      </c>
      <c r="Z27" s="288"/>
      <c r="AB27" s="263"/>
      <c r="AC27" s="263"/>
    </row>
    <row r="28" spans="2:31" ht="21.65" hidden="1" customHeight="1" x14ac:dyDescent="0.35">
      <c r="B28" s="265"/>
      <c r="C28" s="266"/>
      <c r="D28" s="267"/>
      <c r="E28" s="268"/>
      <c r="F28" s="281"/>
      <c r="G28" s="281"/>
      <c r="H28" s="281"/>
      <c r="I28" s="297"/>
      <c r="J28" s="281"/>
      <c r="K28" s="298"/>
      <c r="L28" s="283" t="s">
        <v>597</v>
      </c>
      <c r="M28" s="299"/>
      <c r="N28" s="299"/>
      <c r="O28" s="299"/>
      <c r="P28" s="299"/>
      <c r="Q28" s="305"/>
      <c r="R28" s="303"/>
      <c r="S28" s="302">
        <v>5000000</v>
      </c>
      <c r="T28" s="303"/>
      <c r="U28" s="302">
        <v>5000000</v>
      </c>
      <c r="V28" s="281"/>
      <c r="W28" s="302">
        <v>5000000</v>
      </c>
      <c r="X28" s="306"/>
      <c r="Y28" s="287">
        <f t="shared" si="0"/>
        <v>15000000</v>
      </c>
      <c r="Z28" s="288"/>
      <c r="AB28" s="263"/>
      <c r="AC28" s="263"/>
    </row>
    <row r="29" spans="2:31" ht="21.65" hidden="1" customHeight="1" x14ac:dyDescent="0.35">
      <c r="B29" s="265"/>
      <c r="C29" s="266"/>
      <c r="D29" s="267"/>
      <c r="E29" s="268"/>
      <c r="F29" s="281"/>
      <c r="G29" s="281"/>
      <c r="H29" s="281"/>
      <c r="I29" s="297"/>
      <c r="J29" s="281"/>
      <c r="K29" s="298"/>
      <c r="L29" s="283" t="s">
        <v>598</v>
      </c>
      <c r="M29" s="299"/>
      <c r="N29" s="299"/>
      <c r="O29" s="299"/>
      <c r="P29" s="299"/>
      <c r="Q29" s="305"/>
      <c r="R29" s="303"/>
      <c r="S29" s="302">
        <v>5000000</v>
      </c>
      <c r="T29" s="303"/>
      <c r="U29" s="302">
        <v>5000000</v>
      </c>
      <c r="V29" s="281"/>
      <c r="W29" s="302">
        <v>5000000</v>
      </c>
      <c r="X29" s="306"/>
      <c r="Y29" s="287">
        <f t="shared" si="0"/>
        <v>15000000</v>
      </c>
      <c r="Z29" s="288"/>
      <c r="AB29" s="263"/>
      <c r="AC29" s="263"/>
    </row>
    <row r="30" spans="2:31" ht="21.65" hidden="1" customHeight="1" x14ac:dyDescent="0.35">
      <c r="B30" s="265"/>
      <c r="C30" s="266"/>
      <c r="D30" s="267"/>
      <c r="E30" s="268"/>
      <c r="F30" s="281"/>
      <c r="G30" s="281"/>
      <c r="H30" s="281"/>
      <c r="I30" s="297"/>
      <c r="J30" s="281"/>
      <c r="K30" s="298"/>
      <c r="L30" s="283" t="s">
        <v>599</v>
      </c>
      <c r="M30" s="299"/>
      <c r="N30" s="299"/>
      <c r="O30" s="299"/>
      <c r="P30" s="299"/>
      <c r="Q30" s="305"/>
      <c r="R30" s="303"/>
      <c r="S30" s="302">
        <v>5000000</v>
      </c>
      <c r="T30" s="303"/>
      <c r="U30" s="302">
        <v>5000000</v>
      </c>
      <c r="V30" s="281"/>
      <c r="W30" s="302">
        <v>5000000</v>
      </c>
      <c r="X30" s="306"/>
      <c r="Y30" s="287">
        <f t="shared" si="0"/>
        <v>15000000</v>
      </c>
      <c r="Z30" s="288"/>
      <c r="AB30" s="263"/>
      <c r="AC30" s="263"/>
    </row>
    <row r="31" spans="2:31" ht="94.5" customHeight="1" x14ac:dyDescent="0.35">
      <c r="B31" s="265"/>
      <c r="C31" s="266"/>
      <c r="D31" s="267"/>
      <c r="E31" s="268"/>
      <c r="F31" s="281">
        <v>7</v>
      </c>
      <c r="G31" s="307" t="s">
        <v>560</v>
      </c>
      <c r="H31" s="307" t="s">
        <v>560</v>
      </c>
      <c r="I31" s="308" t="s">
        <v>582</v>
      </c>
      <c r="J31" s="307" t="s">
        <v>600</v>
      </c>
      <c r="K31" s="309" t="s">
        <v>601</v>
      </c>
      <c r="L31" s="283" t="s">
        <v>602</v>
      </c>
      <c r="M31" s="299"/>
      <c r="N31" s="283" t="s">
        <v>603</v>
      </c>
      <c r="O31" s="283" t="s">
        <v>590</v>
      </c>
      <c r="P31" s="299" t="s">
        <v>581</v>
      </c>
      <c r="Q31" s="305">
        <v>3</v>
      </c>
      <c r="R31" s="299">
        <v>36</v>
      </c>
      <c r="S31" s="302">
        <v>200000000</v>
      </c>
      <c r="T31" s="299">
        <v>36</v>
      </c>
      <c r="U31" s="302">
        <v>200000000</v>
      </c>
      <c r="V31" s="299">
        <v>36</v>
      </c>
      <c r="W31" s="302">
        <v>200000000</v>
      </c>
      <c r="X31" s="284">
        <f>R31+T31+V31</f>
        <v>108</v>
      </c>
      <c r="Y31" s="287">
        <f t="shared" si="0"/>
        <v>600000000</v>
      </c>
      <c r="Z31" s="288"/>
      <c r="AB31" s="263"/>
    </row>
    <row r="32" spans="2:31" ht="26.9" hidden="1" customHeight="1" x14ac:dyDescent="0.35">
      <c r="B32" s="265"/>
      <c r="C32" s="266"/>
      <c r="D32" s="267"/>
      <c r="E32" s="268"/>
      <c r="F32" s="281"/>
      <c r="G32" s="281"/>
      <c r="H32" s="281"/>
      <c r="I32" s="281"/>
      <c r="J32" s="281"/>
      <c r="K32" s="309"/>
      <c r="L32" s="283" t="s">
        <v>591</v>
      </c>
      <c r="M32" s="299"/>
      <c r="N32" s="299"/>
      <c r="O32" s="299"/>
      <c r="P32" s="299"/>
      <c r="Q32" s="305"/>
      <c r="R32" s="303"/>
      <c r="S32" s="302">
        <v>50000000</v>
      </c>
      <c r="T32" s="303"/>
      <c r="U32" s="302">
        <v>50000000</v>
      </c>
      <c r="V32" s="303"/>
      <c r="W32" s="302">
        <v>50000000</v>
      </c>
      <c r="X32" s="306"/>
      <c r="Y32" s="287">
        <f t="shared" si="0"/>
        <v>150000000</v>
      </c>
      <c r="Z32" s="288"/>
      <c r="AB32" s="263"/>
    </row>
    <row r="33" spans="2:28" ht="26.9" hidden="1" customHeight="1" x14ac:dyDescent="0.35">
      <c r="B33" s="265"/>
      <c r="C33" s="266"/>
      <c r="D33" s="267"/>
      <c r="E33" s="268"/>
      <c r="F33" s="281"/>
      <c r="G33" s="281"/>
      <c r="H33" s="281"/>
      <c r="I33" s="281"/>
      <c r="J33" s="281"/>
      <c r="K33" s="309"/>
      <c r="L33" s="283" t="s">
        <v>592</v>
      </c>
      <c r="M33" s="299"/>
      <c r="N33" s="299"/>
      <c r="O33" s="299"/>
      <c r="P33" s="299"/>
      <c r="Q33" s="305"/>
      <c r="R33" s="303"/>
      <c r="S33" s="302">
        <v>25000000</v>
      </c>
      <c r="T33" s="303"/>
      <c r="U33" s="302">
        <v>25000000</v>
      </c>
      <c r="V33" s="303"/>
      <c r="W33" s="302">
        <v>25000000</v>
      </c>
      <c r="X33" s="306"/>
      <c r="Y33" s="287">
        <f t="shared" si="0"/>
        <v>75000000</v>
      </c>
      <c r="Z33" s="288"/>
      <c r="AB33" s="263"/>
    </row>
    <row r="34" spans="2:28" ht="26.9" hidden="1" customHeight="1" x14ac:dyDescent="0.35">
      <c r="B34" s="265"/>
      <c r="C34" s="266"/>
      <c r="D34" s="267"/>
      <c r="E34" s="268"/>
      <c r="F34" s="281"/>
      <c r="G34" s="281"/>
      <c r="H34" s="281"/>
      <c r="I34" s="281"/>
      <c r="J34" s="281"/>
      <c r="K34" s="309"/>
      <c r="L34" s="283" t="s">
        <v>593</v>
      </c>
      <c r="M34" s="299"/>
      <c r="N34" s="299"/>
      <c r="O34" s="299"/>
      <c r="P34" s="299"/>
      <c r="Q34" s="305"/>
      <c r="R34" s="303"/>
      <c r="S34" s="302">
        <v>25000000</v>
      </c>
      <c r="T34" s="303"/>
      <c r="U34" s="302">
        <v>25000000</v>
      </c>
      <c r="V34" s="303"/>
      <c r="W34" s="302">
        <v>25000000</v>
      </c>
      <c r="X34" s="306"/>
      <c r="Y34" s="287">
        <f t="shared" si="0"/>
        <v>75000000</v>
      </c>
      <c r="Z34" s="288"/>
      <c r="AB34" s="263"/>
    </row>
    <row r="35" spans="2:28" ht="26.9" hidden="1" customHeight="1" x14ac:dyDescent="0.35">
      <c r="B35" s="265"/>
      <c r="C35" s="266"/>
      <c r="D35" s="267"/>
      <c r="E35" s="268"/>
      <c r="F35" s="281"/>
      <c r="G35" s="281"/>
      <c r="H35" s="281"/>
      <c r="I35" s="281"/>
      <c r="J35" s="281"/>
      <c r="K35" s="309"/>
      <c r="L35" s="283" t="s">
        <v>594</v>
      </c>
      <c r="M35" s="299"/>
      <c r="N35" s="299"/>
      <c r="O35" s="299"/>
      <c r="P35" s="299"/>
      <c r="Q35" s="305"/>
      <c r="R35" s="303"/>
      <c r="S35" s="302">
        <v>25000000</v>
      </c>
      <c r="T35" s="303"/>
      <c r="U35" s="302">
        <v>25000000</v>
      </c>
      <c r="V35" s="303"/>
      <c r="W35" s="302">
        <v>25000000</v>
      </c>
      <c r="X35" s="306"/>
      <c r="Y35" s="287">
        <f t="shared" si="0"/>
        <v>75000000</v>
      </c>
      <c r="Z35" s="288"/>
      <c r="AB35" s="263"/>
    </row>
    <row r="36" spans="2:28" ht="26.9" hidden="1" customHeight="1" x14ac:dyDescent="0.35">
      <c r="B36" s="265"/>
      <c r="C36" s="266"/>
      <c r="D36" s="267"/>
      <c r="E36" s="268"/>
      <c r="F36" s="281"/>
      <c r="G36" s="281"/>
      <c r="H36" s="281"/>
      <c r="I36" s="281"/>
      <c r="J36" s="281"/>
      <c r="K36" s="309"/>
      <c r="L36" s="283" t="s">
        <v>595</v>
      </c>
      <c r="M36" s="299"/>
      <c r="N36" s="299"/>
      <c r="O36" s="299"/>
      <c r="P36" s="299"/>
      <c r="Q36" s="305"/>
      <c r="R36" s="303"/>
      <c r="S36" s="302">
        <v>25000000</v>
      </c>
      <c r="T36" s="303"/>
      <c r="U36" s="302">
        <v>25000000</v>
      </c>
      <c r="V36" s="303"/>
      <c r="W36" s="302">
        <v>25000000</v>
      </c>
      <c r="X36" s="306"/>
      <c r="Y36" s="287">
        <f t="shared" si="0"/>
        <v>75000000</v>
      </c>
      <c r="Z36" s="288"/>
      <c r="AB36" s="263"/>
    </row>
    <row r="37" spans="2:28" ht="26.9" hidden="1" customHeight="1" x14ac:dyDescent="0.35">
      <c r="B37" s="265"/>
      <c r="C37" s="266"/>
      <c r="D37" s="267"/>
      <c r="E37" s="268"/>
      <c r="F37" s="281"/>
      <c r="G37" s="281"/>
      <c r="H37" s="281"/>
      <c r="I37" s="281"/>
      <c r="J37" s="281"/>
      <c r="K37" s="309"/>
      <c r="L37" s="283" t="s">
        <v>596</v>
      </c>
      <c r="M37" s="299"/>
      <c r="N37" s="299"/>
      <c r="O37" s="299"/>
      <c r="P37" s="299"/>
      <c r="Q37" s="305"/>
      <c r="R37" s="303"/>
      <c r="S37" s="302">
        <v>25000000</v>
      </c>
      <c r="T37" s="303"/>
      <c r="U37" s="302">
        <v>25000000</v>
      </c>
      <c r="V37" s="303"/>
      <c r="W37" s="302">
        <v>25000000</v>
      </c>
      <c r="X37" s="306"/>
      <c r="Y37" s="287">
        <f t="shared" si="0"/>
        <v>75000000</v>
      </c>
      <c r="Z37" s="288"/>
      <c r="AB37" s="263"/>
    </row>
    <row r="38" spans="2:28" ht="26.9" hidden="1" customHeight="1" x14ac:dyDescent="0.35">
      <c r="B38" s="265"/>
      <c r="C38" s="266"/>
      <c r="D38" s="267"/>
      <c r="E38" s="268"/>
      <c r="F38" s="281"/>
      <c r="G38" s="281"/>
      <c r="H38" s="281"/>
      <c r="I38" s="281"/>
      <c r="J38" s="281"/>
      <c r="K38" s="309"/>
      <c r="L38" s="283" t="s">
        <v>597</v>
      </c>
      <c r="M38" s="299"/>
      <c r="N38" s="299"/>
      <c r="O38" s="299"/>
      <c r="P38" s="299"/>
      <c r="Q38" s="305"/>
      <c r="R38" s="303"/>
      <c r="S38" s="302">
        <v>25000000</v>
      </c>
      <c r="T38" s="303"/>
      <c r="U38" s="302">
        <v>25000000</v>
      </c>
      <c r="V38" s="303"/>
      <c r="W38" s="302">
        <v>25000000</v>
      </c>
      <c r="X38" s="306"/>
      <c r="Y38" s="287">
        <f t="shared" si="0"/>
        <v>75000000</v>
      </c>
      <c r="Z38" s="288"/>
      <c r="AB38" s="263"/>
    </row>
    <row r="39" spans="2:28" ht="26.9" hidden="1" customHeight="1" x14ac:dyDescent="0.35">
      <c r="B39" s="265"/>
      <c r="C39" s="266"/>
      <c r="D39" s="267"/>
      <c r="E39" s="268"/>
      <c r="F39" s="281"/>
      <c r="G39" s="281"/>
      <c r="H39" s="281"/>
      <c r="I39" s="281"/>
      <c r="J39" s="281"/>
      <c r="K39" s="309"/>
      <c r="L39" s="283" t="s">
        <v>598</v>
      </c>
      <c r="M39" s="299"/>
      <c r="N39" s="299"/>
      <c r="O39" s="299"/>
      <c r="P39" s="299"/>
      <c r="Q39" s="305"/>
      <c r="R39" s="303"/>
      <c r="S39" s="302">
        <v>25000000</v>
      </c>
      <c r="T39" s="303"/>
      <c r="U39" s="302">
        <v>25000000</v>
      </c>
      <c r="V39" s="303"/>
      <c r="W39" s="302">
        <v>25000000</v>
      </c>
      <c r="X39" s="306"/>
      <c r="Y39" s="287">
        <f t="shared" si="0"/>
        <v>75000000</v>
      </c>
      <c r="Z39" s="288"/>
      <c r="AB39" s="263"/>
    </row>
    <row r="40" spans="2:28" ht="10.5" hidden="1" customHeight="1" x14ac:dyDescent="0.35">
      <c r="B40" s="265"/>
      <c r="C40" s="266"/>
      <c r="D40" s="267"/>
      <c r="E40" s="268"/>
      <c r="F40" s="281"/>
      <c r="G40" s="281"/>
      <c r="H40" s="281"/>
      <c r="I40" s="281"/>
      <c r="J40" s="281"/>
      <c r="K40" s="309"/>
      <c r="L40" s="283" t="s">
        <v>599</v>
      </c>
      <c r="M40" s="299"/>
      <c r="N40" s="299"/>
      <c r="O40" s="299"/>
      <c r="P40" s="299"/>
      <c r="Q40" s="305"/>
      <c r="R40" s="303"/>
      <c r="S40" s="302">
        <v>25000000</v>
      </c>
      <c r="T40" s="303"/>
      <c r="U40" s="302">
        <v>25000000</v>
      </c>
      <c r="V40" s="303"/>
      <c r="W40" s="302">
        <v>25000000</v>
      </c>
      <c r="X40" s="306"/>
      <c r="Y40" s="287">
        <f t="shared" si="0"/>
        <v>75000000</v>
      </c>
      <c r="Z40" s="288"/>
      <c r="AB40" s="263"/>
    </row>
    <row r="41" spans="2:28" ht="126" customHeight="1" x14ac:dyDescent="0.35">
      <c r="B41" s="265"/>
      <c r="C41" s="266"/>
      <c r="D41" s="267"/>
      <c r="E41" s="268"/>
      <c r="F41" s="281">
        <v>7</v>
      </c>
      <c r="G41" s="307" t="s">
        <v>560</v>
      </c>
      <c r="H41" s="307" t="s">
        <v>560</v>
      </c>
      <c r="I41" s="308" t="s">
        <v>582</v>
      </c>
      <c r="J41" s="307" t="s">
        <v>604</v>
      </c>
      <c r="K41" s="309" t="s">
        <v>605</v>
      </c>
      <c r="L41" s="283" t="s">
        <v>606</v>
      </c>
      <c r="M41" s="299"/>
      <c r="N41" s="283" t="s">
        <v>607</v>
      </c>
      <c r="O41" s="283" t="s">
        <v>608</v>
      </c>
      <c r="P41" s="299" t="s">
        <v>581</v>
      </c>
      <c r="Q41" s="305">
        <v>3</v>
      </c>
      <c r="R41" s="310">
        <v>108</v>
      </c>
      <c r="S41" s="302">
        <v>20000000</v>
      </c>
      <c r="T41" s="310">
        <v>108</v>
      </c>
      <c r="U41" s="302">
        <v>50000000</v>
      </c>
      <c r="V41" s="310">
        <v>108</v>
      </c>
      <c r="W41" s="302">
        <v>50000000</v>
      </c>
      <c r="X41" s="284">
        <f>R41+T41+V41</f>
        <v>324</v>
      </c>
      <c r="Y41" s="287">
        <f t="shared" si="0"/>
        <v>120000000</v>
      </c>
      <c r="Z41" s="288"/>
      <c r="AB41" s="263"/>
    </row>
    <row r="42" spans="2:28" ht="19" hidden="1" customHeight="1" x14ac:dyDescent="0.35">
      <c r="B42" s="265"/>
      <c r="C42" s="266"/>
      <c r="D42" s="267"/>
      <c r="E42" s="268"/>
      <c r="F42" s="281"/>
      <c r="G42" s="281"/>
      <c r="H42" s="281"/>
      <c r="I42" s="297"/>
      <c r="J42" s="281"/>
      <c r="K42" s="309"/>
      <c r="L42" s="283" t="s">
        <v>591</v>
      </c>
      <c r="M42" s="299"/>
      <c r="N42" s="299"/>
      <c r="O42" s="299"/>
      <c r="P42" s="299"/>
      <c r="Q42" s="305"/>
      <c r="R42" s="306"/>
      <c r="S42" s="311">
        <v>20000000</v>
      </c>
      <c r="T42" s="306"/>
      <c r="U42" s="311">
        <v>20000000</v>
      </c>
      <c r="V42" s="306"/>
      <c r="W42" s="311">
        <v>20000000</v>
      </c>
      <c r="X42" s="306"/>
      <c r="Y42" s="312"/>
      <c r="Z42" s="288"/>
      <c r="AB42" s="263"/>
    </row>
    <row r="43" spans="2:28" ht="19" hidden="1" customHeight="1" x14ac:dyDescent="0.35">
      <c r="B43" s="265"/>
      <c r="C43" s="266"/>
      <c r="D43" s="267"/>
      <c r="E43" s="268"/>
      <c r="F43" s="281"/>
      <c r="G43" s="281"/>
      <c r="H43" s="281"/>
      <c r="I43" s="297"/>
      <c r="J43" s="281"/>
      <c r="K43" s="309"/>
      <c r="L43" s="283" t="s">
        <v>592</v>
      </c>
      <c r="M43" s="299"/>
      <c r="N43" s="299"/>
      <c r="O43" s="299"/>
      <c r="P43" s="299"/>
      <c r="Q43" s="305"/>
      <c r="R43" s="306"/>
      <c r="S43" s="311">
        <v>5000000</v>
      </c>
      <c r="T43" s="306"/>
      <c r="U43" s="311">
        <v>5000000</v>
      </c>
      <c r="V43" s="306"/>
      <c r="W43" s="311">
        <v>5000000</v>
      </c>
      <c r="X43" s="306"/>
      <c r="Y43" s="312"/>
      <c r="Z43" s="288"/>
      <c r="AB43" s="263"/>
    </row>
    <row r="44" spans="2:28" ht="19" hidden="1" customHeight="1" x14ac:dyDescent="0.35">
      <c r="B44" s="265"/>
      <c r="C44" s="266"/>
      <c r="D44" s="267"/>
      <c r="E44" s="268"/>
      <c r="F44" s="281"/>
      <c r="G44" s="281"/>
      <c r="H44" s="281"/>
      <c r="I44" s="297"/>
      <c r="J44" s="281"/>
      <c r="K44" s="309"/>
      <c r="L44" s="283" t="s">
        <v>593</v>
      </c>
      <c r="M44" s="299"/>
      <c r="N44" s="299"/>
      <c r="O44" s="299"/>
      <c r="P44" s="299"/>
      <c r="Q44" s="305"/>
      <c r="R44" s="306"/>
      <c r="S44" s="311">
        <v>5000000</v>
      </c>
      <c r="T44" s="306"/>
      <c r="U44" s="311">
        <v>5000000</v>
      </c>
      <c r="V44" s="306"/>
      <c r="W44" s="311">
        <v>5000000</v>
      </c>
      <c r="X44" s="306"/>
      <c r="Y44" s="312"/>
      <c r="Z44" s="288"/>
      <c r="AB44" s="263"/>
    </row>
    <row r="45" spans="2:28" ht="19" hidden="1" customHeight="1" x14ac:dyDescent="0.35">
      <c r="B45" s="265"/>
      <c r="C45" s="266"/>
      <c r="D45" s="267"/>
      <c r="E45" s="268"/>
      <c r="F45" s="281"/>
      <c r="G45" s="281"/>
      <c r="H45" s="281"/>
      <c r="I45" s="297"/>
      <c r="J45" s="281"/>
      <c r="K45" s="309"/>
      <c r="L45" s="283" t="s">
        <v>594</v>
      </c>
      <c r="M45" s="299"/>
      <c r="N45" s="299"/>
      <c r="O45" s="299"/>
      <c r="P45" s="299"/>
      <c r="Q45" s="305"/>
      <c r="R45" s="306"/>
      <c r="S45" s="311">
        <v>5000000</v>
      </c>
      <c r="T45" s="306"/>
      <c r="U45" s="311">
        <v>5000000</v>
      </c>
      <c r="V45" s="306"/>
      <c r="W45" s="311">
        <v>5000000</v>
      </c>
      <c r="X45" s="306"/>
      <c r="Y45" s="312"/>
      <c r="Z45" s="288"/>
      <c r="AB45" s="263"/>
    </row>
    <row r="46" spans="2:28" ht="19" hidden="1" customHeight="1" x14ac:dyDescent="0.35">
      <c r="B46" s="265"/>
      <c r="C46" s="266"/>
      <c r="D46" s="267"/>
      <c r="E46" s="268"/>
      <c r="F46" s="281"/>
      <c r="G46" s="281"/>
      <c r="H46" s="281"/>
      <c r="I46" s="297"/>
      <c r="J46" s="281"/>
      <c r="K46" s="309"/>
      <c r="L46" s="283" t="s">
        <v>595</v>
      </c>
      <c r="M46" s="299"/>
      <c r="N46" s="299"/>
      <c r="O46" s="299"/>
      <c r="P46" s="299"/>
      <c r="Q46" s="305"/>
      <c r="R46" s="306"/>
      <c r="S46" s="311">
        <v>5000000</v>
      </c>
      <c r="T46" s="306"/>
      <c r="U46" s="311">
        <v>5000000</v>
      </c>
      <c r="V46" s="306"/>
      <c r="W46" s="311">
        <v>5000000</v>
      </c>
      <c r="X46" s="306"/>
      <c r="Y46" s="312"/>
      <c r="Z46" s="288"/>
      <c r="AB46" s="263"/>
    </row>
    <row r="47" spans="2:28" ht="19" hidden="1" customHeight="1" x14ac:dyDescent="0.35">
      <c r="B47" s="265"/>
      <c r="C47" s="266"/>
      <c r="D47" s="267"/>
      <c r="E47" s="268"/>
      <c r="F47" s="281"/>
      <c r="G47" s="281"/>
      <c r="H47" s="281"/>
      <c r="I47" s="297"/>
      <c r="J47" s="281"/>
      <c r="K47" s="309"/>
      <c r="L47" s="283" t="s">
        <v>596</v>
      </c>
      <c r="M47" s="299"/>
      <c r="N47" s="299"/>
      <c r="O47" s="299"/>
      <c r="P47" s="299"/>
      <c r="Q47" s="305"/>
      <c r="R47" s="306"/>
      <c r="S47" s="311">
        <v>5000000</v>
      </c>
      <c r="T47" s="306"/>
      <c r="U47" s="311">
        <v>5000000</v>
      </c>
      <c r="V47" s="306"/>
      <c r="W47" s="311">
        <v>5000000</v>
      </c>
      <c r="X47" s="306"/>
      <c r="Y47" s="312"/>
      <c r="Z47" s="288"/>
      <c r="AB47" s="263"/>
    </row>
    <row r="48" spans="2:28" ht="19" hidden="1" customHeight="1" x14ac:dyDescent="0.35">
      <c r="B48" s="265"/>
      <c r="C48" s="266"/>
      <c r="D48" s="267"/>
      <c r="E48" s="268"/>
      <c r="F48" s="281"/>
      <c r="G48" s="281"/>
      <c r="H48" s="281"/>
      <c r="I48" s="297"/>
      <c r="J48" s="281"/>
      <c r="K48" s="309"/>
      <c r="L48" s="283" t="s">
        <v>597</v>
      </c>
      <c r="M48" s="299"/>
      <c r="N48" s="299"/>
      <c r="O48" s="299"/>
      <c r="P48" s="299"/>
      <c r="Q48" s="305"/>
      <c r="R48" s="306"/>
      <c r="S48" s="311">
        <v>5000000</v>
      </c>
      <c r="T48" s="306"/>
      <c r="U48" s="311">
        <v>5000000</v>
      </c>
      <c r="V48" s="306"/>
      <c r="W48" s="311">
        <v>5000000</v>
      </c>
      <c r="X48" s="306"/>
      <c r="Y48" s="312"/>
      <c r="Z48" s="288"/>
      <c r="AB48" s="263"/>
    </row>
    <row r="49" spans="2:33" ht="19" hidden="1" customHeight="1" x14ac:dyDescent="0.35">
      <c r="B49" s="265"/>
      <c r="C49" s="266"/>
      <c r="D49" s="267"/>
      <c r="E49" s="268"/>
      <c r="F49" s="281"/>
      <c r="G49" s="281"/>
      <c r="H49" s="281"/>
      <c r="I49" s="297"/>
      <c r="J49" s="281"/>
      <c r="K49" s="309"/>
      <c r="L49" s="283" t="s">
        <v>598</v>
      </c>
      <c r="M49" s="299"/>
      <c r="N49" s="299"/>
      <c r="O49" s="299"/>
      <c r="P49" s="299"/>
      <c r="Q49" s="305"/>
      <c r="R49" s="306"/>
      <c r="S49" s="311">
        <v>5000000</v>
      </c>
      <c r="T49" s="306"/>
      <c r="U49" s="311">
        <v>5000000</v>
      </c>
      <c r="V49" s="306"/>
      <c r="W49" s="311">
        <v>5000000</v>
      </c>
      <c r="X49" s="306"/>
      <c r="Y49" s="312"/>
      <c r="Z49" s="288"/>
      <c r="AB49" s="263"/>
    </row>
    <row r="50" spans="2:33" ht="8" hidden="1" customHeight="1" x14ac:dyDescent="0.35">
      <c r="B50" s="265"/>
      <c r="C50" s="266"/>
      <c r="D50" s="267"/>
      <c r="E50" s="268"/>
      <c r="F50" s="281"/>
      <c r="G50" s="281"/>
      <c r="H50" s="281"/>
      <c r="I50" s="297"/>
      <c r="J50" s="281"/>
      <c r="K50" s="309"/>
      <c r="L50" s="283" t="s">
        <v>599</v>
      </c>
      <c r="M50" s="299"/>
      <c r="N50" s="299"/>
      <c r="O50" s="299"/>
      <c r="P50" s="299"/>
      <c r="Q50" s="305"/>
      <c r="R50" s="306"/>
      <c r="S50" s="311">
        <v>5000000</v>
      </c>
      <c r="T50" s="306"/>
      <c r="U50" s="311">
        <v>5000000</v>
      </c>
      <c r="V50" s="306"/>
      <c r="W50" s="311">
        <v>5000000</v>
      </c>
      <c r="X50" s="306"/>
      <c r="Y50" s="312"/>
      <c r="Z50" s="288"/>
      <c r="AB50" s="263"/>
    </row>
    <row r="51" spans="2:33" ht="107.5" customHeight="1" x14ac:dyDescent="0.35">
      <c r="B51" s="265"/>
      <c r="C51" s="266"/>
      <c r="D51" s="267"/>
      <c r="E51" s="268"/>
      <c r="F51" s="281">
        <v>7</v>
      </c>
      <c r="G51" s="307" t="s">
        <v>560</v>
      </c>
      <c r="H51" s="307" t="s">
        <v>560</v>
      </c>
      <c r="I51" s="308" t="s">
        <v>582</v>
      </c>
      <c r="J51" s="307" t="s">
        <v>609</v>
      </c>
      <c r="K51" s="309" t="s">
        <v>610</v>
      </c>
      <c r="L51" s="283" t="s">
        <v>611</v>
      </c>
      <c r="M51" s="299"/>
      <c r="N51" s="299" t="s">
        <v>612</v>
      </c>
      <c r="O51" s="313" t="s">
        <v>613</v>
      </c>
      <c r="P51" s="299" t="s">
        <v>614</v>
      </c>
      <c r="Q51" s="305">
        <v>29</v>
      </c>
      <c r="R51" s="310">
        <v>120</v>
      </c>
      <c r="S51" s="302">
        <v>198000000</v>
      </c>
      <c r="T51" s="310">
        <v>120</v>
      </c>
      <c r="U51" s="302">
        <v>228000000</v>
      </c>
      <c r="V51" s="310">
        <v>120</v>
      </c>
      <c r="W51" s="302">
        <v>228000000</v>
      </c>
      <c r="X51" s="284">
        <f>R51+T51+V51</f>
        <v>360</v>
      </c>
      <c r="Y51" s="287">
        <f>S51+U51+W51</f>
        <v>654000000</v>
      </c>
      <c r="Z51" s="288"/>
      <c r="AB51" s="263"/>
      <c r="AC51" s="263"/>
      <c r="AD51" s="314"/>
      <c r="AE51" s="263"/>
      <c r="AF51" s="314"/>
      <c r="AG51" s="314"/>
    </row>
    <row r="52" spans="2:33" ht="23.25" hidden="1" customHeight="1" x14ac:dyDescent="0.35">
      <c r="B52" s="265"/>
      <c r="C52" s="266"/>
      <c r="D52" s="267"/>
      <c r="E52" s="268"/>
      <c r="F52" s="315"/>
      <c r="G52" s="315"/>
      <c r="H52" s="315"/>
      <c r="I52" s="315"/>
      <c r="J52" s="281"/>
      <c r="K52" s="309"/>
      <c r="L52" s="283" t="s">
        <v>591</v>
      </c>
      <c r="M52" s="299"/>
      <c r="N52" s="299"/>
      <c r="O52" s="299"/>
      <c r="P52" s="299"/>
      <c r="Q52" s="305"/>
      <c r="R52" s="306"/>
      <c r="S52" s="311">
        <v>300000000</v>
      </c>
      <c r="T52" s="306"/>
      <c r="U52" s="311">
        <v>300000000</v>
      </c>
      <c r="V52" s="306"/>
      <c r="W52" s="311">
        <v>300000000</v>
      </c>
      <c r="X52" s="316"/>
      <c r="Y52" s="312"/>
      <c r="Z52" s="288"/>
      <c r="AB52" s="263"/>
      <c r="AC52" s="263"/>
      <c r="AD52" s="314"/>
      <c r="AE52" s="263"/>
      <c r="AF52" s="314"/>
      <c r="AG52" s="314"/>
    </row>
    <row r="53" spans="2:33" ht="23.25" hidden="1" customHeight="1" x14ac:dyDescent="0.35">
      <c r="B53" s="265"/>
      <c r="C53" s="266"/>
      <c r="D53" s="267"/>
      <c r="E53" s="268"/>
      <c r="F53" s="315"/>
      <c r="G53" s="315"/>
      <c r="H53" s="315"/>
      <c r="I53" s="315"/>
      <c r="J53" s="281"/>
      <c r="K53" s="309"/>
      <c r="L53" s="283" t="s">
        <v>592</v>
      </c>
      <c r="M53" s="299"/>
      <c r="N53" s="299"/>
      <c r="O53" s="299"/>
      <c r="P53" s="299"/>
      <c r="Q53" s="305"/>
      <c r="R53" s="306"/>
      <c r="S53" s="311">
        <v>15000000</v>
      </c>
      <c r="T53" s="306"/>
      <c r="U53" s="311">
        <v>15000000</v>
      </c>
      <c r="V53" s="306"/>
      <c r="W53" s="311">
        <v>15000000</v>
      </c>
      <c r="X53" s="316"/>
      <c r="Y53" s="312"/>
      <c r="Z53" s="288"/>
      <c r="AB53" s="263"/>
      <c r="AC53" s="263"/>
      <c r="AD53" s="314"/>
      <c r="AE53" s="263"/>
      <c r="AF53" s="314"/>
      <c r="AG53" s="314"/>
    </row>
    <row r="54" spans="2:33" ht="23.25" hidden="1" customHeight="1" x14ac:dyDescent="0.35">
      <c r="B54" s="265"/>
      <c r="C54" s="266"/>
      <c r="D54" s="267"/>
      <c r="E54" s="268"/>
      <c r="F54" s="315"/>
      <c r="G54" s="315"/>
      <c r="H54" s="315"/>
      <c r="I54" s="315"/>
      <c r="J54" s="281"/>
      <c r="K54" s="309"/>
      <c r="L54" s="283" t="s">
        <v>593</v>
      </c>
      <c r="M54" s="299"/>
      <c r="N54" s="299"/>
      <c r="O54" s="299"/>
      <c r="P54" s="299"/>
      <c r="Q54" s="305"/>
      <c r="R54" s="306"/>
      <c r="S54" s="311">
        <v>15000000</v>
      </c>
      <c r="T54" s="306"/>
      <c r="U54" s="311">
        <v>15000000</v>
      </c>
      <c r="V54" s="306"/>
      <c r="W54" s="311">
        <v>15000000</v>
      </c>
      <c r="X54" s="316"/>
      <c r="Y54" s="312"/>
      <c r="Z54" s="288"/>
      <c r="AB54" s="263"/>
      <c r="AC54" s="263"/>
      <c r="AD54" s="314"/>
      <c r="AE54" s="263"/>
      <c r="AF54" s="314"/>
      <c r="AG54" s="314"/>
    </row>
    <row r="55" spans="2:33" ht="23.25" hidden="1" customHeight="1" x14ac:dyDescent="0.35">
      <c r="B55" s="265"/>
      <c r="C55" s="266"/>
      <c r="D55" s="267"/>
      <c r="E55" s="268"/>
      <c r="F55" s="315"/>
      <c r="G55" s="315"/>
      <c r="H55" s="315"/>
      <c r="I55" s="315"/>
      <c r="J55" s="281"/>
      <c r="K55" s="309"/>
      <c r="L55" s="283" t="s">
        <v>594</v>
      </c>
      <c r="M55" s="299"/>
      <c r="N55" s="299"/>
      <c r="O55" s="299"/>
      <c r="P55" s="299"/>
      <c r="Q55" s="305"/>
      <c r="R55" s="306"/>
      <c r="S55" s="311">
        <v>15000000</v>
      </c>
      <c r="T55" s="306"/>
      <c r="U55" s="311">
        <v>15000000</v>
      </c>
      <c r="V55" s="306"/>
      <c r="W55" s="311">
        <v>15000000</v>
      </c>
      <c r="X55" s="316"/>
      <c r="Y55" s="312"/>
      <c r="Z55" s="288"/>
      <c r="AB55" s="263"/>
      <c r="AC55" s="263"/>
      <c r="AD55" s="314"/>
      <c r="AE55" s="263"/>
      <c r="AF55" s="314"/>
      <c r="AG55" s="314"/>
    </row>
    <row r="56" spans="2:33" ht="23.25" hidden="1" customHeight="1" x14ac:dyDescent="0.35">
      <c r="B56" s="265"/>
      <c r="C56" s="266"/>
      <c r="D56" s="267"/>
      <c r="E56" s="268"/>
      <c r="F56" s="315"/>
      <c r="G56" s="315"/>
      <c r="H56" s="315"/>
      <c r="I56" s="315"/>
      <c r="J56" s="281"/>
      <c r="K56" s="309"/>
      <c r="L56" s="283" t="s">
        <v>595</v>
      </c>
      <c r="M56" s="299"/>
      <c r="N56" s="299"/>
      <c r="O56" s="299"/>
      <c r="P56" s="299"/>
      <c r="Q56" s="305"/>
      <c r="R56" s="306"/>
      <c r="S56" s="311">
        <v>15000000</v>
      </c>
      <c r="T56" s="306"/>
      <c r="U56" s="311">
        <v>15000000</v>
      </c>
      <c r="V56" s="306"/>
      <c r="W56" s="311">
        <v>15000000</v>
      </c>
      <c r="X56" s="316"/>
      <c r="Y56" s="312"/>
      <c r="Z56" s="288"/>
      <c r="AB56" s="263"/>
      <c r="AC56" s="263"/>
      <c r="AD56" s="314"/>
      <c r="AE56" s="263"/>
      <c r="AF56" s="314"/>
      <c r="AG56" s="314"/>
    </row>
    <row r="57" spans="2:33" ht="23.25" hidden="1" customHeight="1" x14ac:dyDescent="0.35">
      <c r="B57" s="265"/>
      <c r="C57" s="266"/>
      <c r="D57" s="267"/>
      <c r="E57" s="268"/>
      <c r="F57" s="315"/>
      <c r="G57" s="315"/>
      <c r="H57" s="315"/>
      <c r="I57" s="315"/>
      <c r="J57" s="281"/>
      <c r="K57" s="309"/>
      <c r="L57" s="283" t="s">
        <v>596</v>
      </c>
      <c r="M57" s="299"/>
      <c r="N57" s="299"/>
      <c r="O57" s="299"/>
      <c r="P57" s="299"/>
      <c r="Q57" s="305"/>
      <c r="R57" s="306"/>
      <c r="S57" s="311">
        <v>15000000</v>
      </c>
      <c r="T57" s="306"/>
      <c r="U57" s="311">
        <v>15000000</v>
      </c>
      <c r="V57" s="306"/>
      <c r="W57" s="311">
        <v>15000000</v>
      </c>
      <c r="X57" s="316"/>
      <c r="Y57" s="312"/>
      <c r="Z57" s="288"/>
      <c r="AB57" s="263"/>
      <c r="AC57" s="263"/>
      <c r="AD57" s="314"/>
      <c r="AE57" s="263"/>
      <c r="AF57" s="314"/>
      <c r="AG57" s="314"/>
    </row>
    <row r="58" spans="2:33" ht="23.25" hidden="1" customHeight="1" x14ac:dyDescent="0.35">
      <c r="B58" s="265"/>
      <c r="C58" s="266"/>
      <c r="D58" s="267"/>
      <c r="E58" s="268"/>
      <c r="F58" s="315"/>
      <c r="G58" s="315"/>
      <c r="H58" s="315"/>
      <c r="I58" s="315"/>
      <c r="J58" s="281"/>
      <c r="K58" s="309"/>
      <c r="L58" s="283" t="s">
        <v>597</v>
      </c>
      <c r="M58" s="299"/>
      <c r="N58" s="299"/>
      <c r="O58" s="299"/>
      <c r="P58" s="299"/>
      <c r="Q58" s="305"/>
      <c r="R58" s="306"/>
      <c r="S58" s="311">
        <v>15000000</v>
      </c>
      <c r="T58" s="306"/>
      <c r="U58" s="311">
        <v>15000000</v>
      </c>
      <c r="V58" s="306"/>
      <c r="W58" s="311">
        <v>15000000</v>
      </c>
      <c r="X58" s="316"/>
      <c r="Y58" s="312"/>
      <c r="Z58" s="288"/>
      <c r="AB58" s="263"/>
      <c r="AC58" s="263"/>
      <c r="AD58" s="314"/>
      <c r="AE58" s="263"/>
      <c r="AF58" s="314"/>
      <c r="AG58" s="314"/>
    </row>
    <row r="59" spans="2:33" ht="23.25" hidden="1" customHeight="1" x14ac:dyDescent="0.35">
      <c r="B59" s="265"/>
      <c r="C59" s="266"/>
      <c r="D59" s="267"/>
      <c r="E59" s="268"/>
      <c r="F59" s="315"/>
      <c r="G59" s="315"/>
      <c r="H59" s="315"/>
      <c r="I59" s="315"/>
      <c r="J59" s="281"/>
      <c r="K59" s="309"/>
      <c r="L59" s="283" t="s">
        <v>598</v>
      </c>
      <c r="M59" s="299"/>
      <c r="N59" s="299"/>
      <c r="O59" s="299"/>
      <c r="P59" s="299"/>
      <c r="Q59" s="305"/>
      <c r="R59" s="306"/>
      <c r="S59" s="311">
        <v>15000000</v>
      </c>
      <c r="T59" s="306"/>
      <c r="U59" s="311">
        <v>15000000</v>
      </c>
      <c r="V59" s="306"/>
      <c r="W59" s="311">
        <v>15000000</v>
      </c>
      <c r="X59" s="316"/>
      <c r="Y59" s="312"/>
      <c r="Z59" s="288"/>
      <c r="AB59" s="263"/>
      <c r="AC59" s="263"/>
      <c r="AD59" s="314"/>
      <c r="AE59" s="263"/>
      <c r="AF59" s="314"/>
      <c r="AG59" s="314"/>
    </row>
    <row r="60" spans="2:33" ht="23.25" hidden="1" customHeight="1" x14ac:dyDescent="0.35">
      <c r="B60" s="265"/>
      <c r="C60" s="266"/>
      <c r="D60" s="267"/>
      <c r="E60" s="268"/>
      <c r="F60" s="315"/>
      <c r="G60" s="315"/>
      <c r="H60" s="315"/>
      <c r="I60" s="315"/>
      <c r="J60" s="281"/>
      <c r="K60" s="309"/>
      <c r="L60" s="283" t="s">
        <v>599</v>
      </c>
      <c r="M60" s="299"/>
      <c r="N60" s="299"/>
      <c r="O60" s="299"/>
      <c r="P60" s="299"/>
      <c r="Q60" s="305"/>
      <c r="R60" s="306"/>
      <c r="S60" s="311">
        <v>15000000</v>
      </c>
      <c r="T60" s="306"/>
      <c r="U60" s="311">
        <v>15000000</v>
      </c>
      <c r="V60" s="306"/>
      <c r="W60" s="311">
        <v>15000000</v>
      </c>
      <c r="X60" s="316"/>
      <c r="Y60" s="312"/>
      <c r="Z60" s="288"/>
      <c r="AB60" s="263"/>
      <c r="AC60" s="263"/>
      <c r="AD60" s="314"/>
      <c r="AE60" s="263"/>
      <c r="AF60" s="314"/>
      <c r="AG60" s="314"/>
    </row>
    <row r="61" spans="2:33" ht="64.400000000000006" customHeight="1" x14ac:dyDescent="0.35">
      <c r="B61" s="317"/>
      <c r="C61" s="318"/>
      <c r="D61" s="319"/>
      <c r="E61" s="320"/>
      <c r="F61" s="269">
        <v>7</v>
      </c>
      <c r="G61" s="292" t="s">
        <v>560</v>
      </c>
      <c r="H61" s="292" t="s">
        <v>560</v>
      </c>
      <c r="I61" s="293" t="s">
        <v>615</v>
      </c>
      <c r="J61" s="269"/>
      <c r="K61" s="321" t="s">
        <v>616</v>
      </c>
      <c r="L61" s="322" t="s">
        <v>617</v>
      </c>
      <c r="M61" s="272" t="s">
        <v>618</v>
      </c>
      <c r="N61" s="272"/>
      <c r="O61" s="272"/>
      <c r="P61" s="272" t="s">
        <v>490</v>
      </c>
      <c r="Q61" s="275">
        <v>1</v>
      </c>
      <c r="R61" s="276">
        <v>100</v>
      </c>
      <c r="S61" s="277">
        <f>S62+S63+S64+S65</f>
        <v>190000000</v>
      </c>
      <c r="T61" s="276">
        <v>100</v>
      </c>
      <c r="U61" s="277">
        <f>U62+U63+U64+U65</f>
        <v>50000000</v>
      </c>
      <c r="V61" s="276">
        <v>100</v>
      </c>
      <c r="W61" s="277">
        <f>W62+W63+W64+W65</f>
        <v>50000000</v>
      </c>
      <c r="X61" s="295">
        <v>100</v>
      </c>
      <c r="Y61" s="279">
        <f>S61+U61+W61</f>
        <v>290000000</v>
      </c>
      <c r="Z61" s="280"/>
      <c r="AB61" s="263" t="e">
        <f>#REF!</f>
        <v>#REF!</v>
      </c>
      <c r="AC61" s="199">
        <f>73531000/1973</f>
        <v>37268.62645717182</v>
      </c>
    </row>
    <row r="62" spans="2:33" ht="101.5" customHeight="1" x14ac:dyDescent="0.35">
      <c r="B62" s="265"/>
      <c r="C62" s="266"/>
      <c r="D62" s="267"/>
      <c r="E62" s="268"/>
      <c r="F62" s="281">
        <v>7</v>
      </c>
      <c r="G62" s="307" t="s">
        <v>560</v>
      </c>
      <c r="H62" s="307" t="s">
        <v>560</v>
      </c>
      <c r="I62" s="308" t="s">
        <v>615</v>
      </c>
      <c r="J62" s="307" t="s">
        <v>560</v>
      </c>
      <c r="K62" s="309" t="s">
        <v>619</v>
      </c>
      <c r="L62" s="283" t="s">
        <v>620</v>
      </c>
      <c r="M62" s="299"/>
      <c r="N62" s="299"/>
      <c r="O62" s="299"/>
      <c r="P62" s="299" t="s">
        <v>7</v>
      </c>
      <c r="Q62" s="300">
        <v>0</v>
      </c>
      <c r="R62" s="303" t="s">
        <v>621</v>
      </c>
      <c r="S62" s="302">
        <v>5000000</v>
      </c>
      <c r="T62" s="303">
        <v>0</v>
      </c>
      <c r="U62" s="302">
        <v>0</v>
      </c>
      <c r="V62" s="281">
        <v>0</v>
      </c>
      <c r="W62" s="323">
        <v>0</v>
      </c>
      <c r="X62" s="284">
        <v>1</v>
      </c>
      <c r="Y62" s="287">
        <f t="shared" ref="Y62:Y64" si="1">S62+U62+W62</f>
        <v>5000000</v>
      </c>
      <c r="Z62" s="288"/>
      <c r="AB62" s="263"/>
    </row>
    <row r="63" spans="2:33" ht="99" customHeight="1" x14ac:dyDescent="0.35">
      <c r="B63" s="265"/>
      <c r="C63" s="266"/>
      <c r="D63" s="267"/>
      <c r="E63" s="268"/>
      <c r="F63" s="281">
        <v>7</v>
      </c>
      <c r="G63" s="307" t="s">
        <v>560</v>
      </c>
      <c r="H63" s="307" t="s">
        <v>560</v>
      </c>
      <c r="I63" s="308" t="s">
        <v>615</v>
      </c>
      <c r="J63" s="307" t="s">
        <v>622</v>
      </c>
      <c r="K63" s="309" t="s">
        <v>623</v>
      </c>
      <c r="L63" s="283" t="s">
        <v>624</v>
      </c>
      <c r="M63" s="299"/>
      <c r="N63" s="299"/>
      <c r="O63" s="299"/>
      <c r="P63" s="299" t="s">
        <v>7</v>
      </c>
      <c r="Q63" s="324">
        <v>0</v>
      </c>
      <c r="R63" s="303">
        <v>0</v>
      </c>
      <c r="S63" s="302">
        <v>0</v>
      </c>
      <c r="T63" s="281" t="s">
        <v>625</v>
      </c>
      <c r="U63" s="323">
        <v>5000000</v>
      </c>
      <c r="V63" s="325">
        <v>0</v>
      </c>
      <c r="W63" s="326">
        <v>0</v>
      </c>
      <c r="X63" s="284">
        <v>9</v>
      </c>
      <c r="Y63" s="287">
        <f t="shared" si="1"/>
        <v>5000000</v>
      </c>
      <c r="Z63" s="288"/>
      <c r="AB63" s="263"/>
    </row>
    <row r="64" spans="2:33" ht="238" customHeight="1" x14ac:dyDescent="0.35">
      <c r="B64" s="265"/>
      <c r="C64" s="266"/>
      <c r="D64" s="267"/>
      <c r="E64" s="268"/>
      <c r="F64" s="281">
        <v>7</v>
      </c>
      <c r="G64" s="307" t="s">
        <v>560</v>
      </c>
      <c r="H64" s="307" t="s">
        <v>560</v>
      </c>
      <c r="I64" s="308" t="s">
        <v>615</v>
      </c>
      <c r="J64" s="307" t="s">
        <v>626</v>
      </c>
      <c r="K64" s="309" t="s">
        <v>627</v>
      </c>
      <c r="L64" s="283" t="s">
        <v>628</v>
      </c>
      <c r="M64" s="299"/>
      <c r="N64" s="299"/>
      <c r="O64" s="299"/>
      <c r="P64" s="299" t="s">
        <v>7</v>
      </c>
      <c r="Q64" s="305">
        <v>16</v>
      </c>
      <c r="R64" s="327" t="s">
        <v>629</v>
      </c>
      <c r="S64" s="302">
        <v>185000000</v>
      </c>
      <c r="T64" s="316" t="s">
        <v>630</v>
      </c>
      <c r="U64" s="302">
        <v>35000000</v>
      </c>
      <c r="V64" s="316" t="s">
        <v>630</v>
      </c>
      <c r="W64" s="302">
        <v>40000000</v>
      </c>
      <c r="X64" s="284">
        <v>36</v>
      </c>
      <c r="Y64" s="287">
        <f t="shared" si="1"/>
        <v>260000000</v>
      </c>
      <c r="Z64" s="288"/>
      <c r="AB64" s="263"/>
      <c r="AC64" s="263"/>
    </row>
    <row r="65" spans="2:35" ht="83" customHeight="1" x14ac:dyDescent="0.35">
      <c r="B65" s="265"/>
      <c r="C65" s="266"/>
      <c r="D65" s="267"/>
      <c r="E65" s="268"/>
      <c r="F65" s="281">
        <v>7</v>
      </c>
      <c r="G65" s="307" t="s">
        <v>560</v>
      </c>
      <c r="H65" s="307" t="s">
        <v>560</v>
      </c>
      <c r="I65" s="308" t="s">
        <v>615</v>
      </c>
      <c r="J65" s="307" t="s">
        <v>609</v>
      </c>
      <c r="K65" s="309" t="s">
        <v>631</v>
      </c>
      <c r="L65" s="283" t="s">
        <v>632</v>
      </c>
      <c r="M65" s="299"/>
      <c r="N65" s="299"/>
      <c r="O65" s="299"/>
      <c r="P65" s="299" t="s">
        <v>7</v>
      </c>
      <c r="Q65" s="300">
        <v>0</v>
      </c>
      <c r="R65" s="303">
        <v>0</v>
      </c>
      <c r="S65" s="302">
        <v>0</v>
      </c>
      <c r="T65" s="327" t="s">
        <v>633</v>
      </c>
      <c r="U65" s="302">
        <v>10000000</v>
      </c>
      <c r="V65" s="328" t="s">
        <v>634</v>
      </c>
      <c r="W65" s="302">
        <v>10000000</v>
      </c>
      <c r="X65" s="284">
        <v>2</v>
      </c>
      <c r="Y65" s="287">
        <f>S65+U65+W65</f>
        <v>20000000</v>
      </c>
      <c r="Z65" s="329" t="s">
        <v>635</v>
      </c>
      <c r="AB65" s="263"/>
    </row>
    <row r="66" spans="2:35" ht="409.6" customHeight="1" x14ac:dyDescent="0.35">
      <c r="B66" s="317"/>
      <c r="C66" s="318"/>
      <c r="D66" s="319"/>
      <c r="E66" s="320"/>
      <c r="F66" s="269">
        <v>7</v>
      </c>
      <c r="G66" s="292" t="s">
        <v>560</v>
      </c>
      <c r="H66" s="292" t="s">
        <v>560</v>
      </c>
      <c r="I66" s="293" t="s">
        <v>636</v>
      </c>
      <c r="J66" s="269"/>
      <c r="K66" s="294" t="s">
        <v>637</v>
      </c>
      <c r="L66" s="274" t="s">
        <v>638</v>
      </c>
      <c r="M66" s="272" t="s">
        <v>585</v>
      </c>
      <c r="N66" s="273" t="s">
        <v>639</v>
      </c>
      <c r="O66" s="330" t="s">
        <v>640</v>
      </c>
      <c r="P66" s="274" t="s">
        <v>490</v>
      </c>
      <c r="Q66" s="331">
        <v>100</v>
      </c>
      <c r="R66" s="332">
        <v>90</v>
      </c>
      <c r="S66" s="277">
        <f>S67+S68+S69</f>
        <v>752336000</v>
      </c>
      <c r="T66" s="332">
        <v>90</v>
      </c>
      <c r="U66" s="277">
        <f>U67+U68+U69</f>
        <v>752336000</v>
      </c>
      <c r="V66" s="332">
        <v>90</v>
      </c>
      <c r="W66" s="277">
        <f>W67+W68+W69</f>
        <v>752336000</v>
      </c>
      <c r="X66" s="276">
        <v>90</v>
      </c>
      <c r="Y66" s="279">
        <f>S66+U66+W66</f>
        <v>2257008000</v>
      </c>
      <c r="Z66" s="280"/>
      <c r="AB66" s="263"/>
    </row>
    <row r="67" spans="2:35" ht="76.5" customHeight="1" x14ac:dyDescent="0.35">
      <c r="B67" s="265"/>
      <c r="C67" s="266"/>
      <c r="D67" s="267"/>
      <c r="E67" s="268"/>
      <c r="F67" s="281">
        <v>7</v>
      </c>
      <c r="G67" s="307" t="s">
        <v>560</v>
      </c>
      <c r="H67" s="307" t="s">
        <v>560</v>
      </c>
      <c r="I67" s="308" t="s">
        <v>636</v>
      </c>
      <c r="J67" s="307" t="s">
        <v>560</v>
      </c>
      <c r="K67" s="309" t="s">
        <v>641</v>
      </c>
      <c r="L67" s="283" t="s">
        <v>642</v>
      </c>
      <c r="M67" s="299"/>
      <c r="N67" s="313" t="s">
        <v>643</v>
      </c>
      <c r="O67" s="299" t="s">
        <v>644</v>
      </c>
      <c r="P67" s="299" t="s">
        <v>614</v>
      </c>
      <c r="Q67" s="305">
        <v>1</v>
      </c>
      <c r="R67" s="301">
        <v>12</v>
      </c>
      <c r="S67" s="302">
        <v>6000000</v>
      </c>
      <c r="T67" s="301">
        <v>12</v>
      </c>
      <c r="U67" s="302">
        <v>6000000</v>
      </c>
      <c r="V67" s="301">
        <v>12</v>
      </c>
      <c r="W67" s="302">
        <v>6000000</v>
      </c>
      <c r="X67" s="284">
        <f>R67+T67+V67</f>
        <v>36</v>
      </c>
      <c r="Y67" s="287">
        <f t="shared" ref="Y67:Y69" si="2">S67+U67+W67</f>
        <v>18000000</v>
      </c>
      <c r="Z67" s="288"/>
      <c r="AB67" s="263"/>
    </row>
    <row r="68" spans="2:35" ht="106" customHeight="1" x14ac:dyDescent="0.35">
      <c r="B68" s="265"/>
      <c r="C68" s="266"/>
      <c r="D68" s="267"/>
      <c r="E68" s="268"/>
      <c r="F68" s="281"/>
      <c r="G68" s="281"/>
      <c r="H68" s="281"/>
      <c r="I68" s="297"/>
      <c r="J68" s="281"/>
      <c r="K68" s="309" t="s">
        <v>645</v>
      </c>
      <c r="L68" s="283" t="s">
        <v>646</v>
      </c>
      <c r="M68" s="299"/>
      <c r="N68" s="313" t="s">
        <v>647</v>
      </c>
      <c r="O68" s="299" t="s">
        <v>648</v>
      </c>
      <c r="P68" s="299" t="s">
        <v>614</v>
      </c>
      <c r="Q68" s="305">
        <v>1</v>
      </c>
      <c r="R68" s="301">
        <v>348</v>
      </c>
      <c r="S68" s="302">
        <v>130000000</v>
      </c>
      <c r="T68" s="301">
        <v>348</v>
      </c>
      <c r="U68" s="302">
        <v>130000000</v>
      </c>
      <c r="V68" s="301">
        <v>348</v>
      </c>
      <c r="W68" s="302">
        <v>130000000</v>
      </c>
      <c r="X68" s="284">
        <f>R68+T68+V68</f>
        <v>1044</v>
      </c>
      <c r="Y68" s="287">
        <f t="shared" si="2"/>
        <v>390000000</v>
      </c>
      <c r="Z68" s="288"/>
      <c r="AB68" s="263"/>
    </row>
    <row r="69" spans="2:35" ht="76.5" customHeight="1" x14ac:dyDescent="0.35">
      <c r="B69" s="265"/>
      <c r="C69" s="266"/>
      <c r="D69" s="267"/>
      <c r="E69" s="268"/>
      <c r="F69" s="281">
        <v>7</v>
      </c>
      <c r="G69" s="307" t="s">
        <v>560</v>
      </c>
      <c r="H69" s="307" t="s">
        <v>560</v>
      </c>
      <c r="I69" s="308" t="s">
        <v>636</v>
      </c>
      <c r="J69" s="307" t="s">
        <v>600</v>
      </c>
      <c r="K69" s="309" t="s">
        <v>649</v>
      </c>
      <c r="L69" s="283" t="s">
        <v>650</v>
      </c>
      <c r="M69" s="299"/>
      <c r="N69" s="313" t="s">
        <v>651</v>
      </c>
      <c r="O69" s="299" t="s">
        <v>652</v>
      </c>
      <c r="P69" s="299" t="s">
        <v>614</v>
      </c>
      <c r="Q69" s="305">
        <v>1</v>
      </c>
      <c r="R69" s="301">
        <v>108</v>
      </c>
      <c r="S69" s="302">
        <v>616336000</v>
      </c>
      <c r="T69" s="301">
        <v>108</v>
      </c>
      <c r="U69" s="302">
        <v>616336000</v>
      </c>
      <c r="V69" s="301">
        <v>108</v>
      </c>
      <c r="W69" s="302">
        <v>616336000</v>
      </c>
      <c r="X69" s="284">
        <f>R69+T69+V69</f>
        <v>324</v>
      </c>
      <c r="Y69" s="287">
        <f t="shared" si="2"/>
        <v>1849008000</v>
      </c>
      <c r="Z69" s="288"/>
      <c r="AB69" s="263"/>
      <c r="AC69" s="333"/>
      <c r="AD69" s="333"/>
      <c r="AE69" s="333"/>
      <c r="AF69" s="334"/>
      <c r="AG69" s="335"/>
      <c r="AH69" s="335"/>
    </row>
    <row r="70" spans="2:35" ht="33" hidden="1" customHeight="1" x14ac:dyDescent="0.35">
      <c r="B70" s="265"/>
      <c r="C70" s="266"/>
      <c r="D70" s="267"/>
      <c r="E70" s="268"/>
      <c r="F70" s="281"/>
      <c r="G70" s="307"/>
      <c r="H70" s="307"/>
      <c r="I70" s="308"/>
      <c r="J70" s="307"/>
      <c r="K70" s="336"/>
      <c r="L70" s="337" t="s">
        <v>653</v>
      </c>
      <c r="M70" s="299"/>
      <c r="N70" s="299"/>
      <c r="O70" s="299"/>
      <c r="P70" s="299"/>
      <c r="Q70" s="305"/>
      <c r="R70" s="306"/>
      <c r="S70" s="277"/>
      <c r="T70" s="306"/>
      <c r="U70" s="277"/>
      <c r="V70" s="306"/>
      <c r="W70" s="277"/>
      <c r="X70" s="281"/>
      <c r="Y70" s="312"/>
      <c r="Z70" s="288"/>
      <c r="AB70" s="263"/>
      <c r="AC70" s="333"/>
      <c r="AD70" s="333"/>
      <c r="AE70" s="333"/>
      <c r="AF70" s="334"/>
      <c r="AG70" s="335"/>
      <c r="AH70" s="335"/>
    </row>
    <row r="71" spans="2:35" ht="152.5" customHeight="1" x14ac:dyDescent="0.35">
      <c r="B71" s="317"/>
      <c r="C71" s="318"/>
      <c r="D71" s="319"/>
      <c r="E71" s="320"/>
      <c r="F71" s="269">
        <v>7</v>
      </c>
      <c r="G71" s="292" t="s">
        <v>560</v>
      </c>
      <c r="H71" s="292" t="s">
        <v>560</v>
      </c>
      <c r="I71" s="293" t="s">
        <v>654</v>
      </c>
      <c r="J71" s="269"/>
      <c r="K71" s="294" t="s">
        <v>655</v>
      </c>
      <c r="L71" s="274" t="s">
        <v>656</v>
      </c>
      <c r="M71" s="272" t="s">
        <v>585</v>
      </c>
      <c r="N71" s="273" t="s">
        <v>657</v>
      </c>
      <c r="O71" s="273" t="s">
        <v>658</v>
      </c>
      <c r="P71" s="331" t="s">
        <v>490</v>
      </c>
      <c r="Q71" s="331">
        <v>100</v>
      </c>
      <c r="R71" s="276">
        <v>80</v>
      </c>
      <c r="S71" s="277">
        <f>S72+S73+S74</f>
        <v>460000000</v>
      </c>
      <c r="T71" s="276">
        <v>80</v>
      </c>
      <c r="U71" s="277">
        <f>U72+U73+U74</f>
        <v>635000000</v>
      </c>
      <c r="V71" s="276">
        <v>80</v>
      </c>
      <c r="W71" s="277">
        <f>W72+W73+W74</f>
        <v>435000000</v>
      </c>
      <c r="X71" s="276">
        <v>80</v>
      </c>
      <c r="Y71" s="279">
        <f>S71+U71+W71</f>
        <v>1530000000</v>
      </c>
      <c r="Z71" s="280"/>
      <c r="AB71" s="263" t="e">
        <f>#REF!</f>
        <v>#REF!</v>
      </c>
    </row>
    <row r="72" spans="2:35" ht="137" customHeight="1" x14ac:dyDescent="0.35">
      <c r="B72" s="265"/>
      <c r="C72" s="266"/>
      <c r="D72" s="267"/>
      <c r="E72" s="268"/>
      <c r="F72" s="281">
        <v>7</v>
      </c>
      <c r="G72" s="307" t="s">
        <v>560</v>
      </c>
      <c r="H72" s="307" t="s">
        <v>560</v>
      </c>
      <c r="I72" s="308" t="s">
        <v>654</v>
      </c>
      <c r="J72" s="307" t="s">
        <v>622</v>
      </c>
      <c r="K72" s="309" t="s">
        <v>659</v>
      </c>
      <c r="L72" s="283" t="s">
        <v>660</v>
      </c>
      <c r="M72" s="299"/>
      <c r="N72" s="313" t="s">
        <v>661</v>
      </c>
      <c r="O72" s="299" t="s">
        <v>662</v>
      </c>
      <c r="P72" s="299" t="s">
        <v>7</v>
      </c>
      <c r="Q72" s="338">
        <v>55</v>
      </c>
      <c r="R72" s="303">
        <v>46</v>
      </c>
      <c r="S72" s="302">
        <v>150000000</v>
      </c>
      <c r="T72" s="303">
        <v>55</v>
      </c>
      <c r="U72" s="302">
        <v>150000000</v>
      </c>
      <c r="V72" s="303">
        <v>55</v>
      </c>
      <c r="W72" s="302">
        <v>150000000</v>
      </c>
      <c r="X72" s="284">
        <f>R72+T72+V72</f>
        <v>156</v>
      </c>
      <c r="Y72" s="287">
        <f t="shared" ref="Y72:Y74" si="3">S72+U72+W72</f>
        <v>450000000</v>
      </c>
      <c r="Z72" s="288"/>
      <c r="AB72" s="263"/>
      <c r="AC72" s="263"/>
    </row>
    <row r="73" spans="2:35" ht="82" customHeight="1" x14ac:dyDescent="0.35">
      <c r="B73" s="265"/>
      <c r="C73" s="266"/>
      <c r="D73" s="267"/>
      <c r="E73" s="268"/>
      <c r="F73" s="281">
        <v>7</v>
      </c>
      <c r="G73" s="307" t="s">
        <v>560</v>
      </c>
      <c r="H73" s="307" t="s">
        <v>560</v>
      </c>
      <c r="I73" s="308" t="s">
        <v>654</v>
      </c>
      <c r="J73" s="307" t="s">
        <v>626</v>
      </c>
      <c r="K73" s="309" t="s">
        <v>663</v>
      </c>
      <c r="L73" s="283" t="s">
        <v>664</v>
      </c>
      <c r="M73" s="299"/>
      <c r="N73" s="313" t="s">
        <v>665</v>
      </c>
      <c r="O73" s="299" t="s">
        <v>666</v>
      </c>
      <c r="P73" s="299" t="s">
        <v>7</v>
      </c>
      <c r="Q73" s="305">
        <v>108</v>
      </c>
      <c r="R73" s="301">
        <v>100</v>
      </c>
      <c r="S73" s="302">
        <v>60000000</v>
      </c>
      <c r="T73" s="301">
        <v>150</v>
      </c>
      <c r="U73" s="302">
        <v>60000000</v>
      </c>
      <c r="V73" s="301">
        <v>150</v>
      </c>
      <c r="W73" s="302">
        <v>60000000</v>
      </c>
      <c r="X73" s="284">
        <f>R73+T73+V73</f>
        <v>400</v>
      </c>
      <c r="Y73" s="287">
        <f t="shared" si="3"/>
        <v>180000000</v>
      </c>
      <c r="Z73" s="288"/>
      <c r="AB73" s="263"/>
    </row>
    <row r="74" spans="2:35" ht="122" customHeight="1" x14ac:dyDescent="0.35">
      <c r="B74" s="265"/>
      <c r="C74" s="266"/>
      <c r="D74" s="267"/>
      <c r="E74" s="268"/>
      <c r="F74" s="281">
        <v>7</v>
      </c>
      <c r="G74" s="307" t="s">
        <v>560</v>
      </c>
      <c r="H74" s="307" t="s">
        <v>560</v>
      </c>
      <c r="I74" s="308" t="s">
        <v>654</v>
      </c>
      <c r="J74" s="307" t="s">
        <v>609</v>
      </c>
      <c r="K74" s="309" t="s">
        <v>667</v>
      </c>
      <c r="L74" s="283" t="s">
        <v>668</v>
      </c>
      <c r="M74" s="299"/>
      <c r="N74" s="313" t="s">
        <v>669</v>
      </c>
      <c r="O74" s="299" t="s">
        <v>670</v>
      </c>
      <c r="P74" s="299" t="s">
        <v>7</v>
      </c>
      <c r="Q74" s="305">
        <v>9</v>
      </c>
      <c r="R74" s="301">
        <v>9</v>
      </c>
      <c r="S74" s="302">
        <v>250000000</v>
      </c>
      <c r="T74" s="301">
        <v>10</v>
      </c>
      <c r="U74" s="302">
        <v>425000000</v>
      </c>
      <c r="V74" s="301">
        <v>10</v>
      </c>
      <c r="W74" s="339">
        <v>225000000</v>
      </c>
      <c r="X74" s="284">
        <f>R74+T74+V74</f>
        <v>29</v>
      </c>
      <c r="Y74" s="287">
        <f t="shared" si="3"/>
        <v>900000000</v>
      </c>
      <c r="Z74" s="288"/>
      <c r="AB74" s="263"/>
    </row>
    <row r="75" spans="2:35" ht="409.5" customHeight="1" x14ac:dyDescent="0.35">
      <c r="B75" s="340"/>
      <c r="C75" s="340"/>
      <c r="D75" s="451" t="s">
        <v>557</v>
      </c>
      <c r="E75" s="452"/>
      <c r="F75" s="254">
        <v>7</v>
      </c>
      <c r="G75" s="255" t="s">
        <v>560</v>
      </c>
      <c r="H75" s="255" t="s">
        <v>622</v>
      </c>
      <c r="I75" s="254"/>
      <c r="J75" s="254"/>
      <c r="K75" s="341" t="s">
        <v>671</v>
      </c>
      <c r="L75" s="257" t="s">
        <v>443</v>
      </c>
      <c r="M75" s="257" t="s">
        <v>500</v>
      </c>
      <c r="N75" s="342" t="s">
        <v>672</v>
      </c>
      <c r="O75" s="257" t="s">
        <v>673</v>
      </c>
      <c r="P75" s="257" t="s">
        <v>490</v>
      </c>
      <c r="Q75" s="258">
        <v>1</v>
      </c>
      <c r="R75" s="343">
        <v>1</v>
      </c>
      <c r="S75" s="344">
        <f>S76+S78+S83</f>
        <v>2678840000</v>
      </c>
      <c r="T75" s="343">
        <v>1</v>
      </c>
      <c r="U75" s="344">
        <f>U76+U78+U83</f>
        <v>2678840000</v>
      </c>
      <c r="V75" s="343">
        <v>1</v>
      </c>
      <c r="W75" s="344">
        <f>W76+W78+W83</f>
        <v>2678840000</v>
      </c>
      <c r="X75" s="343">
        <v>1</v>
      </c>
      <c r="Y75" s="261">
        <f>S75+U75+W75</f>
        <v>8036520000</v>
      </c>
      <c r="Z75" s="262"/>
      <c r="AB75" s="263"/>
      <c r="AD75" s="264">
        <f>'[1]SPJ FUNGSIONAL '!$Y$168</f>
        <v>2508580560</v>
      </c>
    </row>
    <row r="76" spans="2:35" ht="64.75" customHeight="1" x14ac:dyDescent="0.35">
      <c r="B76" s="269"/>
      <c r="C76" s="269"/>
      <c r="D76" s="345"/>
      <c r="E76" s="346"/>
      <c r="F76" s="269">
        <v>7</v>
      </c>
      <c r="G76" s="292" t="s">
        <v>560</v>
      </c>
      <c r="H76" s="292" t="s">
        <v>622</v>
      </c>
      <c r="I76" s="292" t="s">
        <v>674</v>
      </c>
      <c r="J76" s="269"/>
      <c r="K76" s="347" t="s">
        <v>675</v>
      </c>
      <c r="L76" s="274" t="s">
        <v>676</v>
      </c>
      <c r="M76" s="273" t="s">
        <v>501</v>
      </c>
      <c r="N76" s="273" t="s">
        <v>677</v>
      </c>
      <c r="O76" s="273" t="s">
        <v>678</v>
      </c>
      <c r="P76" s="273" t="s">
        <v>484</v>
      </c>
      <c r="Q76" s="348">
        <v>0</v>
      </c>
      <c r="R76" s="274">
        <v>4</v>
      </c>
      <c r="S76" s="278">
        <f>S77</f>
        <v>1000000</v>
      </c>
      <c r="T76" s="274">
        <v>4</v>
      </c>
      <c r="U76" s="278">
        <f>U77</f>
        <v>1000000</v>
      </c>
      <c r="V76" s="274">
        <v>4</v>
      </c>
      <c r="W76" s="278">
        <f>W77</f>
        <v>1000000</v>
      </c>
      <c r="X76" s="349">
        <f>R76+T76+V76</f>
        <v>12</v>
      </c>
      <c r="Y76" s="279">
        <f>S76+U76+W76</f>
        <v>3000000</v>
      </c>
      <c r="Z76" s="269"/>
      <c r="AB76" s="263" t="e">
        <f>#REF!</f>
        <v>#REF!</v>
      </c>
    </row>
    <row r="77" spans="2:35" ht="102" customHeight="1" x14ac:dyDescent="0.35">
      <c r="B77" s="315"/>
      <c r="C77" s="315"/>
      <c r="D77" s="350"/>
      <c r="E77" s="351"/>
      <c r="F77" s="281">
        <v>7</v>
      </c>
      <c r="G77" s="307" t="s">
        <v>560</v>
      </c>
      <c r="H77" s="307" t="s">
        <v>622</v>
      </c>
      <c r="I77" s="307" t="s">
        <v>674</v>
      </c>
      <c r="J77" s="352" t="s">
        <v>622</v>
      </c>
      <c r="K77" s="283" t="s">
        <v>425</v>
      </c>
      <c r="L77" s="283" t="s">
        <v>444</v>
      </c>
      <c r="M77" s="329"/>
      <c r="N77" s="329" t="s">
        <v>679</v>
      </c>
      <c r="O77" s="329" t="s">
        <v>680</v>
      </c>
      <c r="P77" s="329" t="s">
        <v>681</v>
      </c>
      <c r="Q77" s="300">
        <v>0</v>
      </c>
      <c r="R77" s="281">
        <v>1</v>
      </c>
      <c r="S77" s="353">
        <v>1000000</v>
      </c>
      <c r="T77" s="281">
        <v>1</v>
      </c>
      <c r="U77" s="353">
        <v>1000000</v>
      </c>
      <c r="V77" s="281">
        <v>1</v>
      </c>
      <c r="W77" s="353">
        <v>1000000</v>
      </c>
      <c r="X77" s="284">
        <f>R77+T77+V77</f>
        <v>3</v>
      </c>
      <c r="Y77" s="287">
        <f>S77+U77+W77</f>
        <v>3000000</v>
      </c>
      <c r="Z77" s="315"/>
      <c r="AB77" s="263"/>
    </row>
    <row r="78" spans="2:35" ht="98" customHeight="1" x14ac:dyDescent="0.35">
      <c r="B78" s="269"/>
      <c r="C78" s="269"/>
      <c r="D78" s="345"/>
      <c r="E78" s="346"/>
      <c r="F78" s="269">
        <v>7</v>
      </c>
      <c r="G78" s="292" t="s">
        <v>560</v>
      </c>
      <c r="H78" s="292" t="s">
        <v>622</v>
      </c>
      <c r="I78" s="292" t="s">
        <v>682</v>
      </c>
      <c r="J78" s="269"/>
      <c r="K78" s="347" t="s">
        <v>683</v>
      </c>
      <c r="L78" s="274" t="s">
        <v>445</v>
      </c>
      <c r="M78" s="273" t="s">
        <v>502</v>
      </c>
      <c r="N78" s="273" t="s">
        <v>502</v>
      </c>
      <c r="O78" s="274" t="s">
        <v>684</v>
      </c>
      <c r="P78" s="273" t="s">
        <v>685</v>
      </c>
      <c r="Q78" s="331">
        <v>12</v>
      </c>
      <c r="R78" s="331">
        <v>12</v>
      </c>
      <c r="S78" s="278">
        <f>S82</f>
        <v>1328880000</v>
      </c>
      <c r="T78" s="331">
        <v>12</v>
      </c>
      <c r="U78" s="278">
        <f>U82</f>
        <v>1328880000</v>
      </c>
      <c r="V78" s="331">
        <v>12</v>
      </c>
      <c r="W78" s="278">
        <f>W82</f>
        <v>1328880000</v>
      </c>
      <c r="X78" s="332">
        <f>R78+T78+V78</f>
        <v>36</v>
      </c>
      <c r="Y78" s="279">
        <f>S78+U78+W78</f>
        <v>3986640000</v>
      </c>
      <c r="Z78" s="269"/>
      <c r="AB78" s="263"/>
    </row>
    <row r="79" spans="2:35" ht="155" hidden="1" x14ac:dyDescent="0.35">
      <c r="B79" s="315"/>
      <c r="C79" s="315"/>
      <c r="D79" s="350"/>
      <c r="E79" s="351"/>
      <c r="F79" s="354"/>
      <c r="G79" s="354"/>
      <c r="H79" s="354"/>
      <c r="I79" s="354"/>
      <c r="J79" s="355"/>
      <c r="K79" s="356" t="s">
        <v>427</v>
      </c>
      <c r="L79" s="299" t="s">
        <v>686</v>
      </c>
      <c r="M79" s="357" t="s">
        <v>687</v>
      </c>
      <c r="N79" s="358" t="s">
        <v>688</v>
      </c>
      <c r="O79" s="357"/>
      <c r="P79" s="357"/>
      <c r="Q79" s="359"/>
      <c r="R79" s="281">
        <v>8</v>
      </c>
      <c r="S79" s="353"/>
      <c r="T79" s="281">
        <v>8</v>
      </c>
      <c r="U79" s="360"/>
      <c r="V79" s="281">
        <v>8</v>
      </c>
      <c r="W79" s="339">
        <f>'[1]SPJ FUNGSIONAL '!$O$192</f>
        <v>1493619900</v>
      </c>
      <c r="X79" s="315"/>
      <c r="Y79" s="312" t="e">
        <f>S79+U79+#REF!+#REF!+#REF!</f>
        <v>#REF!</v>
      </c>
      <c r="Z79" s="315"/>
      <c r="AB79" s="263" t="e">
        <f>#REF!</f>
        <v>#REF!</v>
      </c>
      <c r="AC79" s="208">
        <f>AD79+AE79+AF79+AG79+AH79</f>
        <v>1520566250</v>
      </c>
      <c r="AD79" s="334">
        <f>48*365*80000</f>
        <v>1401600000</v>
      </c>
      <c r="AE79" s="334">
        <f>8*3000000</f>
        <v>24000000</v>
      </c>
      <c r="AF79" s="361">
        <f>48*1500000</f>
        <v>72000000</v>
      </c>
      <c r="AG79" s="361">
        <f>48*15000*12</f>
        <v>8640000</v>
      </c>
      <c r="AH79" s="361">
        <f>7850*5*365</f>
        <v>14326250</v>
      </c>
      <c r="AI79" s="208"/>
    </row>
    <row r="80" spans="2:35" ht="78" hidden="1" customHeight="1" x14ac:dyDescent="0.35">
      <c r="B80" s="315"/>
      <c r="C80" s="315"/>
      <c r="D80" s="350"/>
      <c r="E80" s="351"/>
      <c r="F80" s="315"/>
      <c r="G80" s="315"/>
      <c r="H80" s="315"/>
      <c r="I80" s="315"/>
      <c r="J80" s="315"/>
      <c r="K80" s="356"/>
      <c r="L80" s="299" t="s">
        <v>689</v>
      </c>
      <c r="M80" s="329" t="s">
        <v>690</v>
      </c>
      <c r="N80" s="329"/>
      <c r="O80" s="329"/>
      <c r="P80" s="329"/>
      <c r="Q80" s="305"/>
      <c r="R80" s="281">
        <v>48</v>
      </c>
      <c r="S80" s="281"/>
      <c r="T80" s="281">
        <v>48</v>
      </c>
      <c r="U80" s="315"/>
      <c r="V80" s="281">
        <v>48</v>
      </c>
      <c r="W80" s="315"/>
      <c r="X80" s="315"/>
      <c r="Y80" s="312" t="e">
        <f>S80+U80+#REF!+#REF!+#REF!</f>
        <v>#REF!</v>
      </c>
      <c r="Z80" s="315"/>
      <c r="AB80" s="263"/>
    </row>
    <row r="81" spans="2:33" ht="64.5" hidden="1" customHeight="1" x14ac:dyDescent="0.35">
      <c r="B81" s="315"/>
      <c r="C81" s="315"/>
      <c r="D81" s="350"/>
      <c r="E81" s="351"/>
      <c r="F81" s="315"/>
      <c r="G81" s="315"/>
      <c r="H81" s="315"/>
      <c r="I81" s="315"/>
      <c r="J81" s="315"/>
      <c r="K81" s="356"/>
      <c r="L81" s="299" t="s">
        <v>691</v>
      </c>
      <c r="M81" s="329" t="s">
        <v>692</v>
      </c>
      <c r="N81" s="329"/>
      <c r="O81" s="329"/>
      <c r="P81" s="329"/>
      <c r="Q81" s="305"/>
      <c r="R81" s="281">
        <v>8</v>
      </c>
      <c r="S81" s="281"/>
      <c r="T81" s="281">
        <v>8</v>
      </c>
      <c r="U81" s="315"/>
      <c r="V81" s="281">
        <v>8</v>
      </c>
      <c r="W81" s="315"/>
      <c r="X81" s="315"/>
      <c r="Y81" s="312" t="e">
        <f>S81+U81+#REF!+#REF!+#REF!</f>
        <v>#REF!</v>
      </c>
      <c r="Z81" s="315"/>
      <c r="AB81" s="263"/>
    </row>
    <row r="82" spans="2:33" ht="137.5" customHeight="1" x14ac:dyDescent="0.35">
      <c r="B82" s="315"/>
      <c r="C82" s="315"/>
      <c r="D82" s="350"/>
      <c r="E82" s="351"/>
      <c r="F82" s="281">
        <v>7</v>
      </c>
      <c r="G82" s="307" t="s">
        <v>560</v>
      </c>
      <c r="H82" s="307" t="s">
        <v>622</v>
      </c>
      <c r="I82" s="307" t="s">
        <v>682</v>
      </c>
      <c r="J82" s="352" t="s">
        <v>560</v>
      </c>
      <c r="K82" s="356" t="s">
        <v>427</v>
      </c>
      <c r="L82" s="362" t="s">
        <v>693</v>
      </c>
      <c r="M82" s="329"/>
      <c r="N82" s="313" t="s">
        <v>694</v>
      </c>
      <c r="O82" s="313" t="s">
        <v>695</v>
      </c>
      <c r="P82" s="329" t="s">
        <v>492</v>
      </c>
      <c r="Q82" s="363">
        <v>576</v>
      </c>
      <c r="R82" s="363">
        <v>576</v>
      </c>
      <c r="S82" s="364">
        <v>1328880000</v>
      </c>
      <c r="T82" s="363">
        <v>576</v>
      </c>
      <c r="U82" s="364">
        <v>1328880000</v>
      </c>
      <c r="V82" s="363">
        <v>576</v>
      </c>
      <c r="W82" s="364">
        <v>1328880000</v>
      </c>
      <c r="X82" s="284">
        <f>R82+T82+V82</f>
        <v>1728</v>
      </c>
      <c r="Y82" s="287">
        <f t="shared" ref="Y82" si="4">S82+U82+W82</f>
        <v>3986640000</v>
      </c>
      <c r="Z82" s="315"/>
      <c r="AB82" s="263"/>
    </row>
    <row r="83" spans="2:33" ht="92" customHeight="1" x14ac:dyDescent="0.35">
      <c r="B83" s="269"/>
      <c r="C83" s="269"/>
      <c r="D83" s="345"/>
      <c r="E83" s="346"/>
      <c r="F83" s="269">
        <v>7</v>
      </c>
      <c r="G83" s="292" t="s">
        <v>560</v>
      </c>
      <c r="H83" s="292" t="s">
        <v>622</v>
      </c>
      <c r="I83" s="292" t="s">
        <v>696</v>
      </c>
      <c r="J83" s="269"/>
      <c r="K83" s="347" t="s">
        <v>428</v>
      </c>
      <c r="L83" s="274" t="s">
        <v>446</v>
      </c>
      <c r="M83" s="273" t="s">
        <v>503</v>
      </c>
      <c r="N83" s="273" t="s">
        <v>503</v>
      </c>
      <c r="O83" s="273" t="s">
        <v>697</v>
      </c>
      <c r="P83" s="273" t="s">
        <v>698</v>
      </c>
      <c r="Q83" s="280">
        <v>7</v>
      </c>
      <c r="R83" s="332">
        <v>10</v>
      </c>
      <c r="S83" s="365">
        <f>S84</f>
        <v>1348960000</v>
      </c>
      <c r="T83" s="332">
        <v>10</v>
      </c>
      <c r="U83" s="365">
        <f>U84</f>
        <v>1348960000</v>
      </c>
      <c r="V83" s="332">
        <v>10</v>
      </c>
      <c r="W83" s="365">
        <f>W84</f>
        <v>1348960000</v>
      </c>
      <c r="X83" s="349">
        <f>R83+T83+V83</f>
        <v>30</v>
      </c>
      <c r="Y83" s="279">
        <f>S83+U83+W83</f>
        <v>4046880000</v>
      </c>
      <c r="Z83" s="269"/>
      <c r="AB83" s="263" t="e">
        <f>#REF!</f>
        <v>#REF!</v>
      </c>
      <c r="AC83" s="366">
        <f>'[2]SPJ FUNGSIONAL '!$O$180</f>
        <v>2272253750</v>
      </c>
      <c r="AD83" s="289" t="e">
        <f>#REF!-AC83</f>
        <v>#REF!</v>
      </c>
    </row>
    <row r="84" spans="2:33" ht="79" customHeight="1" x14ac:dyDescent="0.35">
      <c r="B84" s="315"/>
      <c r="C84" s="315"/>
      <c r="D84" s="350"/>
      <c r="E84" s="351"/>
      <c r="F84" s="281">
        <v>7</v>
      </c>
      <c r="G84" s="307" t="s">
        <v>560</v>
      </c>
      <c r="H84" s="307" t="s">
        <v>622</v>
      </c>
      <c r="I84" s="307" t="s">
        <v>696</v>
      </c>
      <c r="J84" s="352" t="s">
        <v>699</v>
      </c>
      <c r="K84" s="356" t="s">
        <v>429</v>
      </c>
      <c r="L84" s="283" t="s">
        <v>447</v>
      </c>
      <c r="M84" s="299"/>
      <c r="N84" s="313" t="s">
        <v>700</v>
      </c>
      <c r="O84" s="299" t="s">
        <v>701</v>
      </c>
      <c r="P84" s="299" t="s">
        <v>614</v>
      </c>
      <c r="Q84" s="363">
        <v>10</v>
      </c>
      <c r="R84" s="363">
        <v>10</v>
      </c>
      <c r="S84" s="353">
        <f>SUM(S85:S94)</f>
        <v>1348960000</v>
      </c>
      <c r="T84" s="363">
        <v>10</v>
      </c>
      <c r="U84" s="353">
        <f>SUM(U85:U94)</f>
        <v>1348960000</v>
      </c>
      <c r="V84" s="363">
        <v>10</v>
      </c>
      <c r="W84" s="353">
        <f>SUM(W85:W94)</f>
        <v>1348960000</v>
      </c>
      <c r="X84" s="284">
        <f>R84+T84+V84</f>
        <v>30</v>
      </c>
      <c r="Y84" s="287">
        <f t="shared" ref="Y84" si="5">S84+U84+W84</f>
        <v>4046880000</v>
      </c>
      <c r="Z84" s="315"/>
      <c r="AB84" s="263"/>
    </row>
    <row r="85" spans="2:33" ht="30" hidden="1" customHeight="1" x14ac:dyDescent="0.35">
      <c r="B85" s="315"/>
      <c r="C85" s="315"/>
      <c r="D85" s="350"/>
      <c r="E85" s="351"/>
      <c r="F85" s="315"/>
      <c r="G85" s="315"/>
      <c r="H85" s="315"/>
      <c r="I85" s="315"/>
      <c r="J85" s="315"/>
      <c r="K85" s="367"/>
      <c r="L85" s="299" t="s">
        <v>702</v>
      </c>
      <c r="M85" s="329" t="s">
        <v>703</v>
      </c>
      <c r="N85" s="329"/>
      <c r="O85" s="329"/>
      <c r="P85" s="329"/>
      <c r="Q85" s="305"/>
      <c r="R85" s="281">
        <v>9</v>
      </c>
      <c r="S85" s="353">
        <v>19000000</v>
      </c>
      <c r="T85" s="281">
        <v>9</v>
      </c>
      <c r="U85" s="353">
        <v>19000000</v>
      </c>
      <c r="V85" s="315">
        <v>9</v>
      </c>
      <c r="W85" s="353">
        <v>19000000</v>
      </c>
      <c r="X85" s="315"/>
      <c r="Y85" s="312"/>
      <c r="Z85" s="315"/>
      <c r="AB85" s="263"/>
      <c r="AC85" s="263">
        <v>3000000</v>
      </c>
      <c r="AD85" s="263">
        <f>2000000*8</f>
        <v>16000000</v>
      </c>
      <c r="AE85" s="314">
        <f>AC85+AD85</f>
        <v>19000000</v>
      </c>
    </row>
    <row r="86" spans="2:33" ht="35" hidden="1" customHeight="1" x14ac:dyDescent="0.35">
      <c r="B86" s="315"/>
      <c r="C86" s="315"/>
      <c r="D86" s="350"/>
      <c r="E86" s="351"/>
      <c r="F86" s="315"/>
      <c r="G86" s="315"/>
      <c r="H86" s="315"/>
      <c r="I86" s="315"/>
      <c r="J86" s="315"/>
      <c r="K86" s="325"/>
      <c r="L86" s="299" t="s">
        <v>704</v>
      </c>
      <c r="M86" s="313" t="s">
        <v>705</v>
      </c>
      <c r="N86" s="313"/>
      <c r="O86" s="313"/>
      <c r="P86" s="313"/>
      <c r="Q86" s="368"/>
      <c r="R86" s="369">
        <v>9</v>
      </c>
      <c r="S86" s="370">
        <v>50000000</v>
      </c>
      <c r="T86" s="369">
        <v>9</v>
      </c>
      <c r="U86" s="370">
        <v>50000000</v>
      </c>
      <c r="V86" s="369">
        <v>9</v>
      </c>
      <c r="W86" s="370">
        <v>50000000</v>
      </c>
      <c r="X86" s="315"/>
      <c r="Y86" s="312"/>
      <c r="Z86" s="315"/>
      <c r="AB86" s="263"/>
      <c r="AD86" s="263">
        <v>60000000</v>
      </c>
      <c r="AE86" s="371">
        <f>40000000*8</f>
        <v>320000000</v>
      </c>
      <c r="AF86" s="314">
        <f>AD86+AE86</f>
        <v>380000000</v>
      </c>
    </row>
    <row r="87" spans="2:33" ht="63" hidden="1" customHeight="1" x14ac:dyDescent="0.35">
      <c r="B87" s="315"/>
      <c r="C87" s="315"/>
      <c r="D87" s="350"/>
      <c r="E87" s="351"/>
      <c r="F87" s="315"/>
      <c r="G87" s="315"/>
      <c r="H87" s="315"/>
      <c r="I87" s="315"/>
      <c r="J87" s="315"/>
      <c r="K87" s="325"/>
      <c r="L87" s="299" t="s">
        <v>706</v>
      </c>
      <c r="M87" s="313" t="s">
        <v>707</v>
      </c>
      <c r="N87" s="313"/>
      <c r="O87" s="313"/>
      <c r="P87" s="313"/>
      <c r="Q87" s="368"/>
      <c r="R87" s="281">
        <v>4</v>
      </c>
      <c r="S87" s="370">
        <v>20000000</v>
      </c>
      <c r="T87" s="281">
        <v>4</v>
      </c>
      <c r="U87" s="370">
        <v>20000000</v>
      </c>
      <c r="V87" s="369">
        <v>4</v>
      </c>
      <c r="W87" s="370">
        <v>20000000</v>
      </c>
      <c r="X87" s="315"/>
      <c r="Y87" s="312"/>
      <c r="Z87" s="315"/>
      <c r="AB87" s="263"/>
      <c r="AD87" s="263">
        <f>3000000*9</f>
        <v>27000000</v>
      </c>
    </row>
    <row r="88" spans="2:33" ht="32.65" hidden="1" customHeight="1" x14ac:dyDescent="0.35">
      <c r="B88" s="315"/>
      <c r="C88" s="315"/>
      <c r="D88" s="350"/>
      <c r="E88" s="351"/>
      <c r="F88" s="315"/>
      <c r="G88" s="315"/>
      <c r="H88" s="315"/>
      <c r="I88" s="315"/>
      <c r="J88" s="315"/>
      <c r="K88" s="325"/>
      <c r="L88" s="299" t="s">
        <v>708</v>
      </c>
      <c r="M88" s="313" t="s">
        <v>709</v>
      </c>
      <c r="N88" s="313"/>
      <c r="O88" s="313"/>
      <c r="P88" s="313"/>
      <c r="Q88" s="368"/>
      <c r="R88" s="281">
        <v>200</v>
      </c>
      <c r="S88" s="468">
        <v>1169960000</v>
      </c>
      <c r="T88" s="281">
        <v>200</v>
      </c>
      <c r="U88" s="468">
        <v>1169960000</v>
      </c>
      <c r="V88" s="281">
        <v>200</v>
      </c>
      <c r="W88" s="468">
        <v>1169960000</v>
      </c>
      <c r="X88" s="315"/>
      <c r="Y88" s="312"/>
      <c r="Z88" s="315"/>
      <c r="AB88" s="263"/>
      <c r="AD88" s="371">
        <f>7000*10000</f>
        <v>70000000</v>
      </c>
      <c r="AE88" s="372">
        <f>250000*12*190</f>
        <v>570000000</v>
      </c>
      <c r="AF88" s="371"/>
      <c r="AG88" s="371">
        <f>AD88+AE88+AF88</f>
        <v>640000000</v>
      </c>
    </row>
    <row r="89" spans="2:33" ht="32.65" hidden="1" customHeight="1" x14ac:dyDescent="0.35">
      <c r="B89" s="315"/>
      <c r="C89" s="315"/>
      <c r="D89" s="350"/>
      <c r="E89" s="351"/>
      <c r="F89" s="315"/>
      <c r="G89" s="315"/>
      <c r="H89" s="315"/>
      <c r="I89" s="315"/>
      <c r="J89" s="315"/>
      <c r="K89" s="325"/>
      <c r="L89" s="299" t="s">
        <v>710</v>
      </c>
      <c r="M89" s="313" t="s">
        <v>711</v>
      </c>
      <c r="N89" s="313"/>
      <c r="O89" s="313"/>
      <c r="P89" s="313"/>
      <c r="Q89" s="368"/>
      <c r="R89" s="281">
        <v>285</v>
      </c>
      <c r="S89" s="469"/>
      <c r="T89" s="373">
        <v>285</v>
      </c>
      <c r="U89" s="469"/>
      <c r="V89" s="373">
        <v>285</v>
      </c>
      <c r="W89" s="469"/>
      <c r="X89" s="315"/>
      <c r="Y89" s="312"/>
      <c r="Z89" s="315"/>
      <c r="AB89" s="263"/>
      <c r="AE89" s="372">
        <f>250000*12*300</f>
        <v>900000000</v>
      </c>
      <c r="AF89" s="372">
        <f>106*250000*2</f>
        <v>53000000</v>
      </c>
      <c r="AG89" s="289">
        <f>AE89+AF89</f>
        <v>953000000</v>
      </c>
    </row>
    <row r="90" spans="2:33" ht="62.5" hidden="1" customHeight="1" x14ac:dyDescent="0.35">
      <c r="B90" s="315"/>
      <c r="C90" s="315"/>
      <c r="D90" s="350"/>
      <c r="E90" s="351"/>
      <c r="F90" s="315"/>
      <c r="G90" s="315"/>
      <c r="H90" s="315"/>
      <c r="I90" s="315"/>
      <c r="J90" s="315"/>
      <c r="K90" s="325"/>
      <c r="L90" s="299" t="s">
        <v>712</v>
      </c>
      <c r="M90" s="313" t="s">
        <v>713</v>
      </c>
      <c r="N90" s="313"/>
      <c r="O90" s="313"/>
      <c r="P90" s="313"/>
      <c r="Q90" s="368"/>
      <c r="R90" s="369" t="s">
        <v>714</v>
      </c>
      <c r="S90" s="302">
        <v>20000000</v>
      </c>
      <c r="T90" s="369" t="s">
        <v>714</v>
      </c>
      <c r="U90" s="302">
        <v>20000000</v>
      </c>
      <c r="V90" s="369" t="s">
        <v>714</v>
      </c>
      <c r="W90" s="302">
        <v>20000000</v>
      </c>
      <c r="X90" s="315"/>
      <c r="Y90" s="312"/>
      <c r="Z90" s="315"/>
      <c r="AB90" s="263"/>
    </row>
    <row r="91" spans="2:33" ht="33.5" hidden="1" customHeight="1" x14ac:dyDescent="0.35">
      <c r="B91" s="315"/>
      <c r="C91" s="315"/>
      <c r="D91" s="350"/>
      <c r="E91" s="351"/>
      <c r="F91" s="315"/>
      <c r="G91" s="315"/>
      <c r="H91" s="315"/>
      <c r="I91" s="315"/>
      <c r="J91" s="315"/>
      <c r="K91" s="325"/>
      <c r="L91" s="299" t="s">
        <v>715</v>
      </c>
      <c r="M91" s="313" t="s">
        <v>716</v>
      </c>
      <c r="N91" s="313"/>
      <c r="O91" s="313"/>
      <c r="P91" s="313"/>
      <c r="Q91" s="368"/>
      <c r="R91" s="281">
        <v>3</v>
      </c>
      <c r="S91" s="302">
        <v>20000000</v>
      </c>
      <c r="T91" s="281">
        <v>3</v>
      </c>
      <c r="U91" s="302">
        <v>20000000</v>
      </c>
      <c r="V91" s="315">
        <v>3</v>
      </c>
      <c r="W91" s="302">
        <v>20000000</v>
      </c>
      <c r="X91" s="315"/>
      <c r="Y91" s="312"/>
      <c r="Z91" s="315"/>
      <c r="AB91" s="263"/>
    </row>
    <row r="92" spans="2:33" ht="44" hidden="1" customHeight="1" x14ac:dyDescent="0.35">
      <c r="B92" s="281"/>
      <c r="C92" s="281"/>
      <c r="D92" s="374"/>
      <c r="E92" s="375"/>
      <c r="F92" s="281"/>
      <c r="G92" s="281"/>
      <c r="H92" s="281"/>
      <c r="I92" s="281"/>
      <c r="J92" s="281"/>
      <c r="K92" s="356"/>
      <c r="L92" s="299" t="s">
        <v>717</v>
      </c>
      <c r="M92" s="329" t="s">
        <v>718</v>
      </c>
      <c r="N92" s="329"/>
      <c r="O92" s="329"/>
      <c r="P92" s="329"/>
      <c r="Q92" s="305"/>
      <c r="R92" s="281">
        <v>9</v>
      </c>
      <c r="S92" s="302">
        <v>20000000</v>
      </c>
      <c r="T92" s="281">
        <v>9</v>
      </c>
      <c r="U92" s="302">
        <v>20000000</v>
      </c>
      <c r="V92" s="281">
        <v>9</v>
      </c>
      <c r="W92" s="302">
        <v>20000000</v>
      </c>
      <c r="X92" s="281"/>
      <c r="Y92" s="312"/>
      <c r="Z92" s="315"/>
      <c r="AB92" s="263"/>
      <c r="AD92" s="263">
        <f>3000000*9</f>
        <v>27000000</v>
      </c>
    </row>
    <row r="93" spans="2:33" ht="44" hidden="1" customHeight="1" x14ac:dyDescent="0.35">
      <c r="B93" s="281"/>
      <c r="C93" s="281"/>
      <c r="D93" s="374"/>
      <c r="E93" s="375"/>
      <c r="F93" s="281"/>
      <c r="G93" s="281"/>
      <c r="H93" s="281"/>
      <c r="I93" s="281"/>
      <c r="J93" s="281"/>
      <c r="K93" s="356"/>
      <c r="L93" s="299" t="s">
        <v>719</v>
      </c>
      <c r="M93" s="329" t="s">
        <v>720</v>
      </c>
      <c r="N93" s="329"/>
      <c r="O93" s="329"/>
      <c r="P93" s="329"/>
      <c r="Q93" s="305"/>
      <c r="R93" s="281">
        <v>1</v>
      </c>
      <c r="S93" s="302">
        <v>10000000</v>
      </c>
      <c r="T93" s="281">
        <v>1</v>
      </c>
      <c r="U93" s="302">
        <v>10000000</v>
      </c>
      <c r="V93" s="281">
        <v>1</v>
      </c>
      <c r="W93" s="302">
        <v>10000000</v>
      </c>
      <c r="X93" s="281"/>
      <c r="Y93" s="312"/>
      <c r="Z93" s="315"/>
      <c r="AB93" s="263"/>
    </row>
    <row r="94" spans="2:33" ht="33" hidden="1" customHeight="1" x14ac:dyDescent="0.35">
      <c r="B94" s="281"/>
      <c r="C94" s="281"/>
      <c r="D94" s="374"/>
      <c r="E94" s="375"/>
      <c r="F94" s="281"/>
      <c r="G94" s="281"/>
      <c r="H94" s="281"/>
      <c r="I94" s="281"/>
      <c r="J94" s="281"/>
      <c r="K94" s="356"/>
      <c r="L94" s="299" t="s">
        <v>721</v>
      </c>
      <c r="M94" s="329" t="s">
        <v>722</v>
      </c>
      <c r="N94" s="329"/>
      <c r="O94" s="329"/>
      <c r="P94" s="329"/>
      <c r="Q94" s="305"/>
      <c r="R94" s="281">
        <v>9</v>
      </c>
      <c r="S94" s="302">
        <v>20000000</v>
      </c>
      <c r="T94" s="281">
        <v>9</v>
      </c>
      <c r="U94" s="302">
        <v>20000000</v>
      </c>
      <c r="V94" s="281">
        <v>9</v>
      </c>
      <c r="W94" s="302">
        <v>20000000</v>
      </c>
      <c r="X94" s="281"/>
      <c r="Y94" s="312"/>
      <c r="Z94" s="315"/>
      <c r="AB94" s="263"/>
    </row>
    <row r="95" spans="2:33" ht="369.5" customHeight="1" x14ac:dyDescent="0.35">
      <c r="B95" s="254"/>
      <c r="C95" s="254"/>
      <c r="D95" s="451" t="s">
        <v>555</v>
      </c>
      <c r="E95" s="452"/>
      <c r="F95" s="254">
        <v>7</v>
      </c>
      <c r="G95" s="255" t="s">
        <v>560</v>
      </c>
      <c r="H95" s="255" t="s">
        <v>699</v>
      </c>
      <c r="I95" s="254"/>
      <c r="J95" s="254"/>
      <c r="K95" s="341" t="s">
        <v>723</v>
      </c>
      <c r="L95" s="257" t="s">
        <v>724</v>
      </c>
      <c r="M95" s="257" t="s">
        <v>481</v>
      </c>
      <c r="N95" s="257" t="s">
        <v>725</v>
      </c>
      <c r="O95" s="376" t="s">
        <v>726</v>
      </c>
      <c r="P95" s="257" t="s">
        <v>490</v>
      </c>
      <c r="Q95" s="377">
        <v>0.3997</v>
      </c>
      <c r="R95" s="378">
        <v>0.39979999999999999</v>
      </c>
      <c r="S95" s="344">
        <f>S96+S113</f>
        <v>3005840000</v>
      </c>
      <c r="T95" s="378">
        <v>0.39989999999999998</v>
      </c>
      <c r="U95" s="344">
        <f>U96+U113</f>
        <v>3005840000</v>
      </c>
      <c r="V95" s="378">
        <v>0.4</v>
      </c>
      <c r="W95" s="344">
        <f>W96+W113</f>
        <v>3005840000</v>
      </c>
      <c r="X95" s="378">
        <v>0.4</v>
      </c>
      <c r="Y95" s="261">
        <f>S95+U95+W95</f>
        <v>9017520000</v>
      </c>
      <c r="Z95" s="262"/>
      <c r="AB95" s="263"/>
      <c r="AD95" s="264">
        <f>'[1]SPJ FUNGSIONAL '!$Y$239</f>
        <v>3764708125</v>
      </c>
      <c r="AE95" s="371" t="e">
        <f>AD95-#REF!</f>
        <v>#REF!</v>
      </c>
    </row>
    <row r="96" spans="2:33" ht="83.5" customHeight="1" x14ac:dyDescent="0.35">
      <c r="B96" s="269"/>
      <c r="C96" s="269"/>
      <c r="D96" s="345"/>
      <c r="E96" s="346"/>
      <c r="F96" s="269">
        <v>7</v>
      </c>
      <c r="G96" s="292" t="s">
        <v>560</v>
      </c>
      <c r="H96" s="292" t="s">
        <v>699</v>
      </c>
      <c r="I96" s="292" t="s">
        <v>727</v>
      </c>
      <c r="J96" s="269"/>
      <c r="K96" s="347" t="s">
        <v>439</v>
      </c>
      <c r="L96" s="274" t="s">
        <v>440</v>
      </c>
      <c r="M96" s="273" t="s">
        <v>482</v>
      </c>
      <c r="N96" s="273" t="s">
        <v>482</v>
      </c>
      <c r="O96" s="273" t="s">
        <v>440</v>
      </c>
      <c r="P96" s="273" t="s">
        <v>728</v>
      </c>
      <c r="Q96" s="379">
        <v>3</v>
      </c>
      <c r="R96" s="379">
        <v>3</v>
      </c>
      <c r="S96" s="380">
        <f>S97+S99+S105</f>
        <v>706000000</v>
      </c>
      <c r="T96" s="379">
        <v>3</v>
      </c>
      <c r="U96" s="380">
        <f>U97+U99+U105</f>
        <v>706000000</v>
      </c>
      <c r="V96" s="379">
        <v>3</v>
      </c>
      <c r="W96" s="380">
        <f>W97+W99+W105</f>
        <v>706000000</v>
      </c>
      <c r="X96" s="365">
        <f>R96+T96+V96</f>
        <v>9</v>
      </c>
      <c r="Y96" s="279">
        <f>S96+U96+W96</f>
        <v>2118000000</v>
      </c>
      <c r="Z96" s="269"/>
      <c r="AB96" s="263">
        <f>S96+U96+W96</f>
        <v>2118000000</v>
      </c>
    </row>
    <row r="97" spans="2:33" ht="166" customHeight="1" x14ac:dyDescent="0.35">
      <c r="B97" s="315"/>
      <c r="C97" s="315"/>
      <c r="D97" s="350"/>
      <c r="E97" s="351"/>
      <c r="F97" s="281">
        <v>7</v>
      </c>
      <c r="G97" s="307" t="s">
        <v>560</v>
      </c>
      <c r="H97" s="307" t="s">
        <v>699</v>
      </c>
      <c r="I97" s="307" t="s">
        <v>727</v>
      </c>
      <c r="J97" s="352" t="s">
        <v>560</v>
      </c>
      <c r="K97" s="356" t="s">
        <v>729</v>
      </c>
      <c r="L97" s="362" t="s">
        <v>452</v>
      </c>
      <c r="M97" s="329"/>
      <c r="N97" s="329" t="s">
        <v>730</v>
      </c>
      <c r="O97" s="329" t="s">
        <v>731</v>
      </c>
      <c r="P97" s="329" t="s">
        <v>732</v>
      </c>
      <c r="Q97" s="305">
        <v>9</v>
      </c>
      <c r="R97" s="305">
        <v>9</v>
      </c>
      <c r="S97" s="353">
        <v>200000000</v>
      </c>
      <c r="T97" s="305">
        <v>9</v>
      </c>
      <c r="U97" s="353">
        <v>200000000</v>
      </c>
      <c r="V97" s="305">
        <v>9</v>
      </c>
      <c r="W97" s="353">
        <v>200000000</v>
      </c>
      <c r="X97" s="284">
        <f>R97+T97+V97</f>
        <v>27</v>
      </c>
      <c r="Y97" s="287">
        <f t="shared" ref="Y97:Y105" si="6">S97+U97+W97</f>
        <v>600000000</v>
      </c>
      <c r="Z97" s="315"/>
      <c r="AB97" s="263"/>
      <c r="AD97" s="381" t="e">
        <f>#REF!+#REF!</f>
        <v>#REF!</v>
      </c>
    </row>
    <row r="98" spans="2:33" ht="55.4" hidden="1" customHeight="1" x14ac:dyDescent="0.35">
      <c r="B98" s="315"/>
      <c r="C98" s="315"/>
      <c r="D98" s="350"/>
      <c r="E98" s="351"/>
      <c r="F98" s="354"/>
      <c r="G98" s="354"/>
      <c r="H98" s="354"/>
      <c r="I98" s="354"/>
      <c r="J98" s="355"/>
      <c r="K98" s="356" t="s">
        <v>418</v>
      </c>
      <c r="L98" s="299" t="s">
        <v>733</v>
      </c>
      <c r="M98" s="313" t="s">
        <v>734</v>
      </c>
      <c r="N98" s="313"/>
      <c r="O98" s="313"/>
      <c r="P98" s="313"/>
      <c r="Q98" s="368"/>
      <c r="R98" s="382">
        <v>8</v>
      </c>
      <c r="S98" s="383"/>
      <c r="T98" s="384">
        <v>8</v>
      </c>
      <c r="U98" s="360"/>
      <c r="V98" s="384">
        <v>8</v>
      </c>
      <c r="W98" s="360">
        <f>'[1]SPJ FUNGSIONAL '!$O$277</f>
        <v>28233850</v>
      </c>
      <c r="X98" s="315"/>
      <c r="Y98" s="287">
        <f t="shared" si="6"/>
        <v>28233850</v>
      </c>
      <c r="Z98" s="315"/>
      <c r="AB98" s="263"/>
      <c r="AD98" s="263"/>
    </row>
    <row r="99" spans="2:33" ht="67.5" customHeight="1" x14ac:dyDescent="0.35">
      <c r="B99" s="315"/>
      <c r="C99" s="315"/>
      <c r="D99" s="350"/>
      <c r="E99" s="351"/>
      <c r="F99" s="281">
        <v>7</v>
      </c>
      <c r="G99" s="307" t="s">
        <v>560</v>
      </c>
      <c r="H99" s="307" t="s">
        <v>699</v>
      </c>
      <c r="I99" s="307" t="s">
        <v>727</v>
      </c>
      <c r="J99" s="352" t="s">
        <v>622</v>
      </c>
      <c r="K99" s="356" t="s">
        <v>418</v>
      </c>
      <c r="L99" s="283" t="s">
        <v>735</v>
      </c>
      <c r="M99" s="313"/>
      <c r="N99" s="313" t="s">
        <v>734</v>
      </c>
      <c r="O99" s="313" t="s">
        <v>736</v>
      </c>
      <c r="P99" s="313" t="s">
        <v>7</v>
      </c>
      <c r="Q99" s="368">
        <v>8</v>
      </c>
      <c r="R99" s="368">
        <v>8</v>
      </c>
      <c r="S99" s="383">
        <v>80000000</v>
      </c>
      <c r="T99" s="368">
        <v>8</v>
      </c>
      <c r="U99" s="383">
        <v>80000000</v>
      </c>
      <c r="V99" s="368">
        <v>8</v>
      </c>
      <c r="W99" s="383">
        <v>80000000</v>
      </c>
      <c r="X99" s="284">
        <f>R99+T99+V99</f>
        <v>24</v>
      </c>
      <c r="Y99" s="287">
        <f t="shared" si="6"/>
        <v>240000000</v>
      </c>
      <c r="Z99" s="315"/>
      <c r="AB99" s="263"/>
      <c r="AD99" s="263"/>
    </row>
    <row r="100" spans="2:33" ht="29.9" hidden="1" customHeight="1" x14ac:dyDescent="0.35">
      <c r="B100" s="315"/>
      <c r="C100" s="315"/>
      <c r="D100" s="350"/>
      <c r="E100" s="351"/>
      <c r="F100" s="281"/>
      <c r="G100" s="281"/>
      <c r="H100" s="281"/>
      <c r="I100" s="281"/>
      <c r="J100" s="315"/>
      <c r="K100" s="356"/>
      <c r="L100" s="385" t="s">
        <v>737</v>
      </c>
      <c r="M100" s="313"/>
      <c r="N100" s="313"/>
      <c r="O100" s="313"/>
      <c r="P100" s="313"/>
      <c r="Q100" s="368"/>
      <c r="R100" s="382"/>
      <c r="S100" s="383"/>
      <c r="T100" s="384"/>
      <c r="U100" s="360"/>
      <c r="V100" s="384"/>
      <c r="W100" s="360"/>
      <c r="X100" s="315"/>
      <c r="Y100" s="287">
        <f t="shared" si="6"/>
        <v>0</v>
      </c>
      <c r="Z100" s="315"/>
      <c r="AB100" s="263"/>
      <c r="AD100" s="263"/>
    </row>
    <row r="101" spans="2:33" ht="29.9" hidden="1" customHeight="1" x14ac:dyDescent="0.35">
      <c r="B101" s="315"/>
      <c r="C101" s="315"/>
      <c r="D101" s="350"/>
      <c r="E101" s="351"/>
      <c r="F101" s="281"/>
      <c r="G101" s="281"/>
      <c r="H101" s="281"/>
      <c r="I101" s="281"/>
      <c r="J101" s="315"/>
      <c r="K101" s="356"/>
      <c r="L101" s="385" t="s">
        <v>738</v>
      </c>
      <c r="M101" s="313"/>
      <c r="N101" s="313"/>
      <c r="O101" s="313"/>
      <c r="P101" s="313"/>
      <c r="Q101" s="368"/>
      <c r="R101" s="382"/>
      <c r="S101" s="383"/>
      <c r="T101" s="384"/>
      <c r="U101" s="360"/>
      <c r="V101" s="384"/>
      <c r="W101" s="360"/>
      <c r="X101" s="315"/>
      <c r="Y101" s="287">
        <f t="shared" si="6"/>
        <v>0</v>
      </c>
      <c r="Z101" s="315"/>
      <c r="AB101" s="263"/>
      <c r="AD101" s="263"/>
    </row>
    <row r="102" spans="2:33" ht="29.9" hidden="1" customHeight="1" x14ac:dyDescent="0.35">
      <c r="B102" s="315"/>
      <c r="C102" s="315"/>
      <c r="D102" s="350"/>
      <c r="E102" s="351"/>
      <c r="F102" s="281"/>
      <c r="G102" s="281"/>
      <c r="H102" s="281"/>
      <c r="I102" s="281"/>
      <c r="J102" s="315"/>
      <c r="K102" s="356"/>
      <c r="L102" s="385" t="s">
        <v>739</v>
      </c>
      <c r="M102" s="313"/>
      <c r="N102" s="313"/>
      <c r="O102" s="313"/>
      <c r="P102" s="313"/>
      <c r="Q102" s="368"/>
      <c r="R102" s="382"/>
      <c r="S102" s="383"/>
      <c r="T102" s="384"/>
      <c r="U102" s="360"/>
      <c r="V102" s="384"/>
      <c r="W102" s="360"/>
      <c r="X102" s="315"/>
      <c r="Y102" s="287">
        <f t="shared" si="6"/>
        <v>0</v>
      </c>
      <c r="Z102" s="315"/>
      <c r="AB102" s="263"/>
      <c r="AD102" s="263"/>
    </row>
    <row r="103" spans="2:33" ht="29.9" hidden="1" customHeight="1" x14ac:dyDescent="0.35">
      <c r="B103" s="315"/>
      <c r="C103" s="315"/>
      <c r="D103" s="350"/>
      <c r="E103" s="351"/>
      <c r="F103" s="281"/>
      <c r="G103" s="281"/>
      <c r="H103" s="281"/>
      <c r="I103" s="281"/>
      <c r="J103" s="315"/>
      <c r="K103" s="356"/>
      <c r="L103" s="385" t="s">
        <v>740</v>
      </c>
      <c r="M103" s="313"/>
      <c r="N103" s="313"/>
      <c r="O103" s="313"/>
      <c r="P103" s="313"/>
      <c r="Q103" s="368"/>
      <c r="R103" s="382"/>
      <c r="S103" s="383"/>
      <c r="T103" s="384"/>
      <c r="U103" s="360"/>
      <c r="V103" s="384"/>
      <c r="W103" s="360"/>
      <c r="X103" s="315"/>
      <c r="Y103" s="287">
        <f t="shared" si="6"/>
        <v>0</v>
      </c>
      <c r="Z103" s="315"/>
      <c r="AB103" s="263"/>
      <c r="AD103" s="263"/>
    </row>
    <row r="104" spans="2:33" ht="29.9" hidden="1" customHeight="1" x14ac:dyDescent="0.35">
      <c r="B104" s="315"/>
      <c r="C104" s="315"/>
      <c r="D104" s="350"/>
      <c r="E104" s="351"/>
      <c r="F104" s="281"/>
      <c r="G104" s="281"/>
      <c r="H104" s="281"/>
      <c r="I104" s="281"/>
      <c r="J104" s="315"/>
      <c r="K104" s="356"/>
      <c r="L104" s="385" t="s">
        <v>741</v>
      </c>
      <c r="M104" s="313"/>
      <c r="N104" s="313"/>
      <c r="O104" s="313"/>
      <c r="P104" s="313"/>
      <c r="Q104" s="368"/>
      <c r="R104" s="382"/>
      <c r="S104" s="383"/>
      <c r="T104" s="384"/>
      <c r="U104" s="360"/>
      <c r="V104" s="384"/>
      <c r="W104" s="360"/>
      <c r="X104" s="315"/>
      <c r="Y104" s="287">
        <f t="shared" si="6"/>
        <v>0</v>
      </c>
      <c r="Z104" s="315"/>
      <c r="AB104" s="263"/>
      <c r="AD104" s="263"/>
    </row>
    <row r="105" spans="2:33" ht="174" customHeight="1" x14ac:dyDescent="0.35">
      <c r="B105" s="315"/>
      <c r="C105" s="315"/>
      <c r="D105" s="350"/>
      <c r="E105" s="351"/>
      <c r="F105" s="281">
        <v>7</v>
      </c>
      <c r="G105" s="307" t="s">
        <v>560</v>
      </c>
      <c r="H105" s="307" t="s">
        <v>699</v>
      </c>
      <c r="I105" s="307" t="s">
        <v>727</v>
      </c>
      <c r="J105" s="352" t="s">
        <v>699</v>
      </c>
      <c r="K105" s="356" t="s">
        <v>419</v>
      </c>
      <c r="L105" s="283" t="s">
        <v>742</v>
      </c>
      <c r="M105" s="313"/>
      <c r="N105" s="313" t="s">
        <v>743</v>
      </c>
      <c r="O105" s="313" t="s">
        <v>744</v>
      </c>
      <c r="P105" s="313" t="s">
        <v>745</v>
      </c>
      <c r="Q105" s="363">
        <v>6</v>
      </c>
      <c r="R105" s="382">
        <v>6</v>
      </c>
      <c r="S105" s="370">
        <f>S106</f>
        <v>426000000</v>
      </c>
      <c r="T105" s="382">
        <v>6</v>
      </c>
      <c r="U105" s="370">
        <f>U106</f>
        <v>426000000</v>
      </c>
      <c r="V105" s="382">
        <v>6</v>
      </c>
      <c r="W105" s="370">
        <f>W106</f>
        <v>426000000</v>
      </c>
      <c r="X105" s="284">
        <f>R105+T105+V105</f>
        <v>18</v>
      </c>
      <c r="Y105" s="287">
        <f t="shared" si="6"/>
        <v>1278000000</v>
      </c>
      <c r="Z105" s="281"/>
      <c r="AB105" s="263"/>
      <c r="AD105" s="263"/>
    </row>
    <row r="106" spans="2:33" ht="34" hidden="1" customHeight="1" x14ac:dyDescent="0.35">
      <c r="B106" s="315"/>
      <c r="C106" s="315"/>
      <c r="D106" s="350"/>
      <c r="E106" s="351"/>
      <c r="F106" s="325"/>
      <c r="G106" s="325"/>
      <c r="H106" s="325"/>
      <c r="I106" s="325"/>
      <c r="J106" s="325"/>
      <c r="K106" s="356"/>
      <c r="L106" s="299"/>
      <c r="M106" s="299"/>
      <c r="N106" s="299"/>
      <c r="O106" s="299"/>
      <c r="P106" s="299"/>
      <c r="Q106" s="305"/>
      <c r="R106" s="281"/>
      <c r="S106" s="386">
        <f>SUM(S107:S112)</f>
        <v>426000000</v>
      </c>
      <c r="T106" s="387"/>
      <c r="U106" s="386">
        <f>SUM(U107:U112)</f>
        <v>426000000</v>
      </c>
      <c r="V106" s="388"/>
      <c r="W106" s="386">
        <f>SUM(W107:W112)</f>
        <v>426000000</v>
      </c>
      <c r="X106" s="315"/>
      <c r="Y106" s="312"/>
      <c r="Z106" s="315"/>
      <c r="AB106" s="263"/>
      <c r="AD106" s="289"/>
    </row>
    <row r="107" spans="2:33" ht="28" hidden="1" customHeight="1" x14ac:dyDescent="0.35">
      <c r="B107" s="315"/>
      <c r="C107" s="315"/>
      <c r="D107" s="350"/>
      <c r="E107" s="351"/>
      <c r="F107" s="281"/>
      <c r="G107" s="281"/>
      <c r="H107" s="281"/>
      <c r="I107" s="281"/>
      <c r="J107" s="315"/>
      <c r="K107" s="356"/>
      <c r="L107" s="299" t="s">
        <v>746</v>
      </c>
      <c r="M107" s="313" t="s">
        <v>747</v>
      </c>
      <c r="N107" s="313"/>
      <c r="O107" s="313"/>
      <c r="P107" s="313"/>
      <c r="Q107" s="368"/>
      <c r="R107" s="281">
        <v>8</v>
      </c>
      <c r="S107" s="353">
        <v>100000000</v>
      </c>
      <c r="T107" s="281">
        <v>8</v>
      </c>
      <c r="U107" s="353">
        <v>100000000</v>
      </c>
      <c r="V107" s="369">
        <v>8</v>
      </c>
      <c r="W107" s="353">
        <v>100000000</v>
      </c>
      <c r="X107" s="315"/>
      <c r="Y107" s="312"/>
      <c r="Z107" s="315"/>
      <c r="AB107" s="263"/>
      <c r="AD107" s="263">
        <f>30000000*8</f>
        <v>240000000</v>
      </c>
    </row>
    <row r="108" spans="2:33" ht="28" hidden="1" customHeight="1" x14ac:dyDescent="0.35">
      <c r="B108" s="315"/>
      <c r="C108" s="315"/>
      <c r="D108" s="350"/>
      <c r="E108" s="351"/>
      <c r="F108" s="315"/>
      <c r="G108" s="315"/>
      <c r="H108" s="315"/>
      <c r="I108" s="315"/>
      <c r="J108" s="315"/>
      <c r="K108" s="356"/>
      <c r="L108" s="299" t="s">
        <v>748</v>
      </c>
      <c r="M108" s="313" t="s">
        <v>749</v>
      </c>
      <c r="N108" s="313"/>
      <c r="O108" s="313"/>
      <c r="P108" s="389"/>
      <c r="Q108" s="368"/>
      <c r="R108" s="281">
        <v>9</v>
      </c>
      <c r="S108" s="390">
        <v>176000000</v>
      </c>
      <c r="T108" s="281">
        <v>9</v>
      </c>
      <c r="U108" s="390">
        <v>176000000</v>
      </c>
      <c r="V108" s="299">
        <v>9</v>
      </c>
      <c r="W108" s="390">
        <v>176000000</v>
      </c>
      <c r="X108" s="315"/>
      <c r="Y108" s="312"/>
      <c r="Z108" s="315"/>
      <c r="AB108" s="263"/>
      <c r="AD108" s="263">
        <f>9*1000000*12</f>
        <v>108000000</v>
      </c>
      <c r="AE108" s="263">
        <f>500000*9</f>
        <v>4500000</v>
      </c>
      <c r="AF108" s="372">
        <f>15*6*9*40000</f>
        <v>32400000</v>
      </c>
      <c r="AG108" s="314">
        <f>AD108+AE108+AF108</f>
        <v>144900000</v>
      </c>
    </row>
    <row r="109" spans="2:33" ht="34.9" hidden="1" customHeight="1" x14ac:dyDescent="0.35">
      <c r="B109" s="315"/>
      <c r="C109" s="315"/>
      <c r="D109" s="350"/>
      <c r="E109" s="351"/>
      <c r="F109" s="315"/>
      <c r="G109" s="315"/>
      <c r="H109" s="315"/>
      <c r="I109" s="315"/>
      <c r="J109" s="315"/>
      <c r="K109" s="356"/>
      <c r="L109" s="299" t="s">
        <v>750</v>
      </c>
      <c r="M109" s="329" t="s">
        <v>751</v>
      </c>
      <c r="N109" s="329"/>
      <c r="O109" s="329"/>
      <c r="P109" s="391"/>
      <c r="Q109" s="305"/>
      <c r="R109" s="281">
        <v>3</v>
      </c>
      <c r="S109" s="383">
        <v>0</v>
      </c>
      <c r="T109" s="315">
        <v>3</v>
      </c>
      <c r="U109" s="383">
        <v>0</v>
      </c>
      <c r="V109" s="315">
        <v>3</v>
      </c>
      <c r="W109" s="383">
        <v>0</v>
      </c>
      <c r="X109" s="315"/>
      <c r="Y109" s="312"/>
      <c r="Z109" s="315"/>
      <c r="AB109" s="263"/>
    </row>
    <row r="110" spans="2:33" ht="34.9" hidden="1" customHeight="1" x14ac:dyDescent="0.35">
      <c r="B110" s="315"/>
      <c r="C110" s="315"/>
      <c r="D110" s="350"/>
      <c r="E110" s="351"/>
      <c r="F110" s="315"/>
      <c r="G110" s="315"/>
      <c r="H110" s="315"/>
      <c r="I110" s="315"/>
      <c r="J110" s="315"/>
      <c r="K110" s="356"/>
      <c r="L110" s="299" t="s">
        <v>752</v>
      </c>
      <c r="M110" s="313" t="s">
        <v>753</v>
      </c>
      <c r="N110" s="313"/>
      <c r="O110" s="313"/>
      <c r="P110" s="313"/>
      <c r="Q110" s="368"/>
      <c r="R110" s="281">
        <v>3</v>
      </c>
      <c r="S110" s="302">
        <v>50000000</v>
      </c>
      <c r="T110" s="315">
        <v>3</v>
      </c>
      <c r="U110" s="302">
        <v>50000000</v>
      </c>
      <c r="V110" s="315">
        <v>3</v>
      </c>
      <c r="W110" s="302">
        <v>50000000</v>
      </c>
      <c r="X110" s="315"/>
      <c r="Y110" s="312"/>
      <c r="Z110" s="315"/>
      <c r="AB110" s="263"/>
    </row>
    <row r="111" spans="2:33" ht="34.9" hidden="1" customHeight="1" x14ac:dyDescent="0.35">
      <c r="B111" s="315"/>
      <c r="C111" s="315"/>
      <c r="D111" s="350"/>
      <c r="E111" s="351"/>
      <c r="F111" s="315"/>
      <c r="G111" s="315"/>
      <c r="H111" s="315"/>
      <c r="I111" s="315"/>
      <c r="J111" s="315"/>
      <c r="K111" s="356"/>
      <c r="L111" s="299" t="s">
        <v>754</v>
      </c>
      <c r="M111" s="313" t="s">
        <v>755</v>
      </c>
      <c r="N111" s="313"/>
      <c r="O111" s="313"/>
      <c r="P111" s="313"/>
      <c r="Q111" s="368"/>
      <c r="R111" s="281">
        <v>9</v>
      </c>
      <c r="S111" s="302">
        <v>50000000</v>
      </c>
      <c r="T111" s="281">
        <v>9</v>
      </c>
      <c r="U111" s="302">
        <v>50000000</v>
      </c>
      <c r="V111" s="299">
        <v>9</v>
      </c>
      <c r="W111" s="302">
        <v>50000000</v>
      </c>
      <c r="X111" s="281"/>
      <c r="Y111" s="312"/>
      <c r="Z111" s="281"/>
      <c r="AB111" s="263"/>
      <c r="AC111" s="263">
        <f>9*3000000</f>
        <v>27000000</v>
      </c>
    </row>
    <row r="112" spans="2:33" ht="34.9" hidden="1" customHeight="1" x14ac:dyDescent="0.35">
      <c r="B112" s="315"/>
      <c r="C112" s="315"/>
      <c r="D112" s="350"/>
      <c r="E112" s="351"/>
      <c r="F112" s="315"/>
      <c r="G112" s="315"/>
      <c r="H112" s="315"/>
      <c r="I112" s="315"/>
      <c r="J112" s="315"/>
      <c r="K112" s="356"/>
      <c r="L112" s="299" t="s">
        <v>756</v>
      </c>
      <c r="M112" s="313" t="s">
        <v>757</v>
      </c>
      <c r="N112" s="313"/>
      <c r="O112" s="313"/>
      <c r="P112" s="313"/>
      <c r="Q112" s="368"/>
      <c r="R112" s="281">
        <v>9</v>
      </c>
      <c r="S112" s="302">
        <v>50000000</v>
      </c>
      <c r="T112" s="281">
        <v>9</v>
      </c>
      <c r="U112" s="302">
        <v>50000000</v>
      </c>
      <c r="V112" s="281">
        <v>9</v>
      </c>
      <c r="W112" s="302">
        <v>50000000</v>
      </c>
      <c r="X112" s="281"/>
      <c r="Y112" s="312"/>
      <c r="Z112" s="281"/>
      <c r="AB112" s="263"/>
      <c r="AC112" s="372">
        <f>2000000*9</f>
        <v>18000000</v>
      </c>
      <c r="AD112" s="372">
        <v>10000000</v>
      </c>
      <c r="AE112" s="372">
        <f>AC112+AD112</f>
        <v>28000000</v>
      </c>
    </row>
    <row r="113" spans="2:32" ht="89.5" customHeight="1" x14ac:dyDescent="0.35">
      <c r="B113" s="269"/>
      <c r="C113" s="269"/>
      <c r="D113" s="345"/>
      <c r="E113" s="346"/>
      <c r="F113" s="269">
        <v>7</v>
      </c>
      <c r="G113" s="292" t="s">
        <v>560</v>
      </c>
      <c r="H113" s="292" t="s">
        <v>699</v>
      </c>
      <c r="I113" s="292" t="s">
        <v>682</v>
      </c>
      <c r="J113" s="269"/>
      <c r="K113" s="347" t="s">
        <v>758</v>
      </c>
      <c r="L113" s="274" t="s">
        <v>441</v>
      </c>
      <c r="M113" s="273" t="s">
        <v>483</v>
      </c>
      <c r="N113" s="273" t="s">
        <v>483</v>
      </c>
      <c r="O113" s="273" t="s">
        <v>759</v>
      </c>
      <c r="P113" s="273" t="s">
        <v>487</v>
      </c>
      <c r="Q113" s="331">
        <v>106</v>
      </c>
      <c r="R113" s="332">
        <v>107</v>
      </c>
      <c r="S113" s="278">
        <f>S114</f>
        <v>2299840000</v>
      </c>
      <c r="T113" s="332">
        <v>107</v>
      </c>
      <c r="U113" s="278">
        <f>U114</f>
        <v>2299840000</v>
      </c>
      <c r="V113" s="332">
        <v>107</v>
      </c>
      <c r="W113" s="278">
        <f>W114</f>
        <v>2299840000</v>
      </c>
      <c r="X113" s="332">
        <f>R113+T113+V113</f>
        <v>321</v>
      </c>
      <c r="Y113" s="279">
        <f>S113+U113+W113</f>
        <v>6899520000</v>
      </c>
      <c r="Z113" s="269"/>
      <c r="AB113" s="263"/>
    </row>
    <row r="114" spans="2:32" ht="82.5" customHeight="1" x14ac:dyDescent="0.35">
      <c r="B114" s="315"/>
      <c r="C114" s="315"/>
      <c r="D114" s="350"/>
      <c r="E114" s="351"/>
      <c r="F114" s="281">
        <v>7</v>
      </c>
      <c r="G114" s="307" t="s">
        <v>560</v>
      </c>
      <c r="H114" s="307" t="s">
        <v>699</v>
      </c>
      <c r="I114" s="307" t="s">
        <v>682</v>
      </c>
      <c r="J114" s="352" t="s">
        <v>560</v>
      </c>
      <c r="K114" s="356" t="s">
        <v>421</v>
      </c>
      <c r="L114" s="283" t="s">
        <v>442</v>
      </c>
      <c r="M114" s="369" t="s">
        <v>487</v>
      </c>
      <c r="N114" s="369" t="s">
        <v>760</v>
      </c>
      <c r="O114" s="369" t="s">
        <v>761</v>
      </c>
      <c r="P114" s="392" t="s">
        <v>732</v>
      </c>
      <c r="Q114" s="368">
        <v>1</v>
      </c>
      <c r="R114" s="368">
        <v>1</v>
      </c>
      <c r="S114" s="390">
        <v>2299840000</v>
      </c>
      <c r="T114" s="368">
        <v>1</v>
      </c>
      <c r="U114" s="390">
        <v>2299840000</v>
      </c>
      <c r="V114" s="368">
        <v>1</v>
      </c>
      <c r="W114" s="390">
        <v>2299840000</v>
      </c>
      <c r="X114" s="284">
        <f>R114+T114+V114</f>
        <v>3</v>
      </c>
      <c r="Y114" s="287">
        <f t="shared" ref="Y114" si="7">S114+U114+W114</f>
        <v>6899520000</v>
      </c>
      <c r="Z114" s="315"/>
      <c r="AB114" s="263"/>
    </row>
    <row r="115" spans="2:32" ht="108.5" customHeight="1" x14ac:dyDescent="0.35">
      <c r="B115" s="254"/>
      <c r="C115" s="254"/>
      <c r="D115" s="451" t="s">
        <v>557</v>
      </c>
      <c r="E115" s="452"/>
      <c r="F115" s="254">
        <v>7</v>
      </c>
      <c r="G115" s="255" t="s">
        <v>560</v>
      </c>
      <c r="H115" s="255" t="s">
        <v>600</v>
      </c>
      <c r="I115" s="254"/>
      <c r="J115" s="254"/>
      <c r="K115" s="341" t="s">
        <v>762</v>
      </c>
      <c r="L115" s="393" t="s">
        <v>507</v>
      </c>
      <c r="M115" s="376" t="s">
        <v>508</v>
      </c>
      <c r="N115" s="376" t="s">
        <v>508</v>
      </c>
      <c r="O115" s="376" t="s">
        <v>763</v>
      </c>
      <c r="P115" s="376" t="s">
        <v>614</v>
      </c>
      <c r="Q115" s="394">
        <v>10</v>
      </c>
      <c r="R115" s="257">
        <v>10</v>
      </c>
      <c r="S115" s="344">
        <f>S116</f>
        <v>10000000</v>
      </c>
      <c r="T115" s="257">
        <v>9</v>
      </c>
      <c r="U115" s="344">
        <f>U116</f>
        <v>20000000</v>
      </c>
      <c r="V115" s="257">
        <v>8</v>
      </c>
      <c r="W115" s="344">
        <f>W116</f>
        <v>20000000</v>
      </c>
      <c r="X115" s="257">
        <f>R115+T115+V115</f>
        <v>27</v>
      </c>
      <c r="Y115" s="261">
        <f>S115+U115+W115</f>
        <v>50000000</v>
      </c>
      <c r="Z115" s="262"/>
      <c r="AB115" s="263"/>
    </row>
    <row r="116" spans="2:32" ht="67.75" customHeight="1" x14ac:dyDescent="0.35">
      <c r="B116" s="269"/>
      <c r="C116" s="269"/>
      <c r="D116" s="345"/>
      <c r="E116" s="346"/>
      <c r="F116" s="269">
        <v>7</v>
      </c>
      <c r="G116" s="292" t="s">
        <v>560</v>
      </c>
      <c r="H116" s="292" t="s">
        <v>600</v>
      </c>
      <c r="I116" s="292" t="s">
        <v>674</v>
      </c>
      <c r="J116" s="269"/>
      <c r="K116" s="347" t="s">
        <v>435</v>
      </c>
      <c r="L116" s="274" t="s">
        <v>450</v>
      </c>
      <c r="M116" s="274" t="s">
        <v>509</v>
      </c>
      <c r="N116" s="274" t="s">
        <v>764</v>
      </c>
      <c r="O116" s="273" t="s">
        <v>765</v>
      </c>
      <c r="P116" s="274" t="s">
        <v>728</v>
      </c>
      <c r="Q116" s="331">
        <v>2</v>
      </c>
      <c r="R116" s="331">
        <v>2</v>
      </c>
      <c r="S116" s="278">
        <f>S117</f>
        <v>10000000</v>
      </c>
      <c r="T116" s="331">
        <v>2</v>
      </c>
      <c r="U116" s="278">
        <f>U117</f>
        <v>20000000</v>
      </c>
      <c r="V116" s="331">
        <v>2</v>
      </c>
      <c r="W116" s="278">
        <f>W117</f>
        <v>20000000</v>
      </c>
      <c r="X116" s="274">
        <f>R116+T116+V116</f>
        <v>6</v>
      </c>
      <c r="Y116" s="279">
        <f>S116+U116+W116</f>
        <v>50000000</v>
      </c>
      <c r="Z116" s="269"/>
      <c r="AB116" s="263" t="e">
        <f>#REF!</f>
        <v>#REF!</v>
      </c>
      <c r="AE116" s="199">
        <f>4*8</f>
        <v>32</v>
      </c>
    </row>
    <row r="117" spans="2:32" ht="132.5" customHeight="1" x14ac:dyDescent="0.35">
      <c r="B117" s="315"/>
      <c r="C117" s="315"/>
      <c r="D117" s="350"/>
      <c r="E117" s="351"/>
      <c r="F117" s="315"/>
      <c r="G117" s="315"/>
      <c r="H117" s="315"/>
      <c r="I117" s="315"/>
      <c r="J117" s="315"/>
      <c r="K117" s="356" t="s">
        <v>436</v>
      </c>
      <c r="L117" s="362" t="s">
        <v>455</v>
      </c>
      <c r="M117" s="313"/>
      <c r="N117" s="313" t="s">
        <v>766</v>
      </c>
      <c r="O117" s="299" t="s">
        <v>767</v>
      </c>
      <c r="P117" s="313" t="s">
        <v>614</v>
      </c>
      <c r="Q117" s="363">
        <v>12</v>
      </c>
      <c r="R117" s="281">
        <v>108</v>
      </c>
      <c r="S117" s="364">
        <v>10000000</v>
      </c>
      <c r="T117" s="281">
        <v>108</v>
      </c>
      <c r="U117" s="364">
        <v>20000000</v>
      </c>
      <c r="V117" s="281">
        <v>108</v>
      </c>
      <c r="W117" s="364">
        <v>20000000</v>
      </c>
      <c r="X117" s="284">
        <f>R117+T117+V117</f>
        <v>324</v>
      </c>
      <c r="Y117" s="287">
        <f t="shared" ref="Y117" si="8">S117+U117+W117</f>
        <v>50000000</v>
      </c>
      <c r="Z117" s="315"/>
      <c r="AB117" s="263"/>
    </row>
    <row r="118" spans="2:32" ht="259" customHeight="1" x14ac:dyDescent="0.35">
      <c r="B118" s="254"/>
      <c r="C118" s="254"/>
      <c r="D118" s="451" t="s">
        <v>557</v>
      </c>
      <c r="E118" s="452"/>
      <c r="F118" s="254">
        <v>7</v>
      </c>
      <c r="G118" s="255" t="s">
        <v>560</v>
      </c>
      <c r="H118" s="255" t="s">
        <v>604</v>
      </c>
      <c r="I118" s="254"/>
      <c r="J118" s="254"/>
      <c r="K118" s="341" t="s">
        <v>768</v>
      </c>
      <c r="L118" s="257" t="s">
        <v>448</v>
      </c>
      <c r="M118" s="376" t="s">
        <v>504</v>
      </c>
      <c r="N118" s="376" t="s">
        <v>504</v>
      </c>
      <c r="O118" s="376" t="s">
        <v>769</v>
      </c>
      <c r="P118" s="376" t="s">
        <v>490</v>
      </c>
      <c r="Q118" s="258">
        <v>1</v>
      </c>
      <c r="R118" s="395">
        <v>1</v>
      </c>
      <c r="S118" s="344">
        <f>S119</f>
        <v>30000000</v>
      </c>
      <c r="T118" s="395">
        <v>1</v>
      </c>
      <c r="U118" s="344">
        <f>U119</f>
        <v>50000000</v>
      </c>
      <c r="V118" s="395">
        <v>1</v>
      </c>
      <c r="W118" s="344">
        <f>W119</f>
        <v>50000000</v>
      </c>
      <c r="X118" s="395">
        <v>1</v>
      </c>
      <c r="Y118" s="261">
        <f>S118+U118+W118</f>
        <v>130000000</v>
      </c>
      <c r="Z118" s="262"/>
      <c r="AB118" s="263"/>
      <c r="AC118" s="199">
        <v>12</v>
      </c>
      <c r="AD118" s="396">
        <f>108+49</f>
        <v>157</v>
      </c>
      <c r="AE118" s="397">
        <f>49+48</f>
        <v>97</v>
      </c>
      <c r="AF118" s="398">
        <f>AE118/AD118</f>
        <v>0.61783439490445857</v>
      </c>
    </row>
    <row r="119" spans="2:32" ht="125.5" customHeight="1" x14ac:dyDescent="0.35">
      <c r="B119" s="269"/>
      <c r="C119" s="269"/>
      <c r="D119" s="345"/>
      <c r="E119" s="346"/>
      <c r="F119" s="269">
        <v>7</v>
      </c>
      <c r="G119" s="292" t="s">
        <v>560</v>
      </c>
      <c r="H119" s="292" t="s">
        <v>604</v>
      </c>
      <c r="I119" s="292" t="s">
        <v>674</v>
      </c>
      <c r="J119" s="269"/>
      <c r="K119" s="347" t="s">
        <v>431</v>
      </c>
      <c r="L119" s="322" t="s">
        <v>770</v>
      </c>
      <c r="M119" s="273" t="s">
        <v>505</v>
      </c>
      <c r="N119" s="274" t="s">
        <v>771</v>
      </c>
      <c r="O119" s="273" t="s">
        <v>772</v>
      </c>
      <c r="P119" s="273" t="s">
        <v>488</v>
      </c>
      <c r="Q119" s="280">
        <v>2</v>
      </c>
      <c r="R119" s="331">
        <v>5</v>
      </c>
      <c r="S119" s="399">
        <f>S120+S123</f>
        <v>30000000</v>
      </c>
      <c r="T119" s="331">
        <v>5</v>
      </c>
      <c r="U119" s="399">
        <f>U120+U123</f>
        <v>50000000</v>
      </c>
      <c r="V119" s="331">
        <v>5</v>
      </c>
      <c r="W119" s="399">
        <f>W120+W123</f>
        <v>50000000</v>
      </c>
      <c r="X119" s="331">
        <f>R119+T119+V119</f>
        <v>15</v>
      </c>
      <c r="Y119" s="279">
        <f>S119+U119+W119</f>
        <v>130000000</v>
      </c>
      <c r="Z119" s="269"/>
      <c r="AB119" s="263" t="e">
        <f>#REF!</f>
        <v>#REF!</v>
      </c>
      <c r="AC119" s="199">
        <f>6*8</f>
        <v>48</v>
      </c>
      <c r="AD119" s="199">
        <f>6*8</f>
        <v>48</v>
      </c>
      <c r="AE119" s="199">
        <f>6*9</f>
        <v>54</v>
      </c>
    </row>
    <row r="120" spans="2:32" ht="154" customHeight="1" x14ac:dyDescent="0.35">
      <c r="B120" s="315"/>
      <c r="C120" s="315"/>
      <c r="D120" s="350"/>
      <c r="E120" s="351"/>
      <c r="F120" s="281">
        <v>7</v>
      </c>
      <c r="G120" s="307" t="s">
        <v>560</v>
      </c>
      <c r="H120" s="307" t="s">
        <v>604</v>
      </c>
      <c r="I120" s="307" t="s">
        <v>674</v>
      </c>
      <c r="J120" s="307" t="s">
        <v>600</v>
      </c>
      <c r="K120" s="400" t="s">
        <v>773</v>
      </c>
      <c r="L120" s="283" t="s">
        <v>451</v>
      </c>
      <c r="M120" s="313"/>
      <c r="N120" s="299" t="s">
        <v>774</v>
      </c>
      <c r="O120" s="299" t="s">
        <v>774</v>
      </c>
      <c r="P120" s="313" t="s">
        <v>573</v>
      </c>
      <c r="Q120" s="363">
        <v>200</v>
      </c>
      <c r="R120" s="299">
        <v>80</v>
      </c>
      <c r="S120" s="304">
        <v>20000000</v>
      </c>
      <c r="T120" s="363">
        <v>200</v>
      </c>
      <c r="U120" s="304">
        <v>40000000</v>
      </c>
      <c r="V120" s="363">
        <v>200</v>
      </c>
      <c r="W120" s="304">
        <v>40000000</v>
      </c>
      <c r="X120" s="284">
        <f>R120+T120+V120</f>
        <v>480</v>
      </c>
      <c r="Y120" s="287">
        <f t="shared" ref="Y120:Y123" si="9">S120+U120+W120</f>
        <v>100000000</v>
      </c>
      <c r="Z120" s="315"/>
      <c r="AB120" s="263"/>
    </row>
    <row r="121" spans="2:32" ht="48.65" hidden="1" customHeight="1" x14ac:dyDescent="0.35">
      <c r="B121" s="315"/>
      <c r="C121" s="315"/>
      <c r="D121" s="350"/>
      <c r="E121" s="351"/>
      <c r="F121" s="315"/>
      <c r="G121" s="315"/>
      <c r="H121" s="315"/>
      <c r="I121" s="315"/>
      <c r="J121" s="315"/>
      <c r="K121" s="400"/>
      <c r="L121" s="299" t="s">
        <v>775</v>
      </c>
      <c r="M121" s="313" t="s">
        <v>776</v>
      </c>
      <c r="N121" s="313"/>
      <c r="O121" s="313"/>
      <c r="P121" s="313"/>
      <c r="Q121" s="368"/>
      <c r="R121" s="281">
        <v>8</v>
      </c>
      <c r="S121" s="353">
        <v>60000000</v>
      </c>
      <c r="T121" s="281">
        <v>8</v>
      </c>
      <c r="U121" s="353">
        <v>60000000</v>
      </c>
      <c r="V121" s="369">
        <v>8</v>
      </c>
      <c r="W121" s="353">
        <v>60000000</v>
      </c>
      <c r="X121" s="315"/>
      <c r="Y121" s="287">
        <f t="shared" si="9"/>
        <v>180000000</v>
      </c>
      <c r="Z121" s="315"/>
      <c r="AB121" s="263"/>
    </row>
    <row r="122" spans="2:32" ht="35.15" hidden="1" customHeight="1" x14ac:dyDescent="0.35">
      <c r="B122" s="315"/>
      <c r="C122" s="315"/>
      <c r="D122" s="350"/>
      <c r="E122" s="351"/>
      <c r="F122" s="315"/>
      <c r="G122" s="315"/>
      <c r="H122" s="315"/>
      <c r="I122" s="315"/>
      <c r="J122" s="315"/>
      <c r="K122" s="401"/>
      <c r="L122" s="299" t="s">
        <v>777</v>
      </c>
      <c r="M122" s="313" t="s">
        <v>778</v>
      </c>
      <c r="N122" s="313"/>
      <c r="O122" s="313"/>
      <c r="P122" s="313"/>
      <c r="Q122" s="368"/>
      <c r="R122" s="281">
        <v>8</v>
      </c>
      <c r="S122" s="364">
        <v>660000000</v>
      </c>
      <c r="T122" s="315">
        <v>8</v>
      </c>
      <c r="U122" s="281">
        <v>0</v>
      </c>
      <c r="V122" s="315">
        <v>8</v>
      </c>
      <c r="W122" s="364">
        <v>660000000</v>
      </c>
      <c r="X122" s="315"/>
      <c r="Y122" s="287">
        <f t="shared" si="9"/>
        <v>1320000000</v>
      </c>
      <c r="Z122" s="315"/>
      <c r="AB122" s="263"/>
    </row>
    <row r="123" spans="2:32" ht="76" customHeight="1" x14ac:dyDescent="0.35">
      <c r="B123" s="315"/>
      <c r="C123" s="315"/>
      <c r="D123" s="315"/>
      <c r="E123" s="315"/>
      <c r="F123" s="281">
        <v>7</v>
      </c>
      <c r="G123" s="307" t="s">
        <v>560</v>
      </c>
      <c r="H123" s="307" t="s">
        <v>604</v>
      </c>
      <c r="I123" s="307" t="s">
        <v>674</v>
      </c>
      <c r="J123" s="352" t="s">
        <v>779</v>
      </c>
      <c r="K123" s="402" t="s">
        <v>433</v>
      </c>
      <c r="L123" s="283" t="s">
        <v>449</v>
      </c>
      <c r="M123" s="313"/>
      <c r="N123" s="299" t="s">
        <v>780</v>
      </c>
      <c r="O123" s="299" t="s">
        <v>781</v>
      </c>
      <c r="P123" s="313" t="s">
        <v>681</v>
      </c>
      <c r="Q123" s="305">
        <v>6</v>
      </c>
      <c r="R123" s="305">
        <v>6</v>
      </c>
      <c r="S123" s="370">
        <v>10000000</v>
      </c>
      <c r="T123" s="305">
        <v>6</v>
      </c>
      <c r="U123" s="370">
        <v>10000000</v>
      </c>
      <c r="V123" s="305">
        <v>6</v>
      </c>
      <c r="W123" s="370">
        <v>10000000</v>
      </c>
      <c r="X123" s="284">
        <f>R123+T123+V123</f>
        <v>18</v>
      </c>
      <c r="Y123" s="312">
        <f t="shared" si="9"/>
        <v>30000000</v>
      </c>
      <c r="Z123" s="315"/>
      <c r="AB123" s="263"/>
    </row>
    <row r="124" spans="2:32" ht="62.15" hidden="1" customHeight="1" x14ac:dyDescent="0.35">
      <c r="B124" s="315"/>
      <c r="C124" s="315"/>
      <c r="D124" s="350"/>
      <c r="E124" s="351"/>
      <c r="F124" s="315"/>
      <c r="G124" s="315"/>
      <c r="H124" s="315"/>
      <c r="I124" s="315"/>
      <c r="J124" s="315"/>
      <c r="K124" s="400"/>
      <c r="L124" s="299" t="s">
        <v>782</v>
      </c>
      <c r="M124" s="313" t="s">
        <v>783</v>
      </c>
      <c r="N124" s="313"/>
      <c r="O124" s="313"/>
      <c r="P124" s="313"/>
      <c r="Q124" s="313"/>
      <c r="R124" s="281" t="s">
        <v>784</v>
      </c>
      <c r="S124" s="353">
        <v>20000000</v>
      </c>
      <c r="T124" s="281" t="s">
        <v>784</v>
      </c>
      <c r="U124" s="353">
        <v>20000000</v>
      </c>
      <c r="V124" s="281" t="s">
        <v>784</v>
      </c>
      <c r="W124" s="353">
        <v>20000000</v>
      </c>
      <c r="X124" s="315"/>
      <c r="Y124" s="312" t="e">
        <f>S124+U124+#REF!+#REF!+#REF!</f>
        <v>#REF!</v>
      </c>
      <c r="Z124" s="315"/>
      <c r="AB124" s="263"/>
      <c r="AD124" s="372">
        <f>100*40000</f>
        <v>4000000</v>
      </c>
      <c r="AE124" s="372">
        <f>400000*2*4</f>
        <v>3200000</v>
      </c>
      <c r="AF124" s="289">
        <f>AD124+AE124</f>
        <v>7200000</v>
      </c>
    </row>
    <row r="125" spans="2:32" ht="46" hidden="1" customHeight="1" x14ac:dyDescent="0.35">
      <c r="B125" s="315"/>
      <c r="C125" s="315"/>
      <c r="D125" s="350"/>
      <c r="E125" s="351"/>
      <c r="F125" s="315"/>
      <c r="G125" s="315"/>
      <c r="H125" s="315"/>
      <c r="I125" s="315"/>
      <c r="J125" s="315"/>
      <c r="K125" s="401"/>
      <c r="L125" s="299" t="s">
        <v>785</v>
      </c>
      <c r="M125" s="313" t="s">
        <v>786</v>
      </c>
      <c r="N125" s="313"/>
      <c r="O125" s="313"/>
      <c r="P125" s="313"/>
      <c r="Q125" s="313"/>
      <c r="R125" s="281">
        <v>2</v>
      </c>
      <c r="S125" s="370">
        <v>100000000</v>
      </c>
      <c r="T125" s="281">
        <v>2</v>
      </c>
      <c r="U125" s="370">
        <v>150000000</v>
      </c>
      <c r="V125" s="369">
        <v>2</v>
      </c>
      <c r="W125" s="370">
        <v>150000000</v>
      </c>
      <c r="X125" s="315"/>
      <c r="Y125" s="312" t="e">
        <f>S125+U125+#REF!+#REF!+#REF!</f>
        <v>#REF!</v>
      </c>
      <c r="Z125" s="315"/>
      <c r="AB125" s="263" t="e">
        <f>SUM(AB17:AB124)</f>
        <v>#REF!</v>
      </c>
    </row>
    <row r="126" spans="2:32" ht="22.4" customHeight="1" x14ac:dyDescent="0.35">
      <c r="B126" s="403"/>
      <c r="C126" s="403"/>
      <c r="D126" s="403"/>
      <c r="E126" s="403"/>
      <c r="F126" s="403"/>
      <c r="G126" s="403"/>
      <c r="H126" s="403"/>
      <c r="I126" s="403"/>
      <c r="J126" s="403"/>
      <c r="K126" s="403"/>
      <c r="L126" s="403"/>
      <c r="M126" s="403"/>
      <c r="N126" s="403"/>
      <c r="O126" s="403"/>
      <c r="P126" s="403"/>
      <c r="Q126" s="403"/>
      <c r="R126" s="403"/>
      <c r="S126" s="403"/>
      <c r="T126" s="403"/>
      <c r="U126" s="403"/>
      <c r="V126" s="403"/>
      <c r="W126" s="403"/>
      <c r="X126" s="403"/>
      <c r="Y126" s="403"/>
      <c r="Z126" s="403"/>
      <c r="AB126" s="263"/>
    </row>
    <row r="127" spans="2:32" ht="22.4" customHeight="1" x14ac:dyDescent="0.35">
      <c r="B127" s="403"/>
      <c r="C127" s="403"/>
      <c r="D127" s="403"/>
      <c r="E127" s="403"/>
      <c r="F127" s="403"/>
      <c r="G127" s="403"/>
      <c r="H127" s="403"/>
      <c r="I127" s="403"/>
      <c r="J127" s="403"/>
      <c r="K127" s="403"/>
      <c r="L127" s="403"/>
      <c r="M127" s="403"/>
      <c r="N127" s="403"/>
      <c r="O127" s="403"/>
      <c r="P127" s="403"/>
      <c r="Q127" s="403"/>
      <c r="R127" s="403"/>
      <c r="S127" s="403"/>
      <c r="T127" s="403"/>
      <c r="U127" s="403"/>
      <c r="V127" s="403"/>
      <c r="W127" s="403"/>
      <c r="X127" s="472"/>
      <c r="Y127" s="472"/>
      <c r="Z127" s="403"/>
      <c r="AB127" s="263"/>
    </row>
    <row r="128" spans="2:32" x14ac:dyDescent="0.3">
      <c r="B128" s="326"/>
      <c r="C128" s="326"/>
      <c r="D128" s="326"/>
      <c r="E128" s="326"/>
      <c r="F128" s="326"/>
      <c r="G128" s="326"/>
      <c r="H128" s="326"/>
      <c r="I128" s="326"/>
      <c r="J128" s="326"/>
      <c r="K128" s="404"/>
      <c r="L128" s="404"/>
      <c r="M128" s="404"/>
      <c r="N128" s="404"/>
      <c r="O128" s="404"/>
      <c r="P128" s="404"/>
      <c r="Q128" s="404"/>
      <c r="R128" s="326"/>
      <c r="S128" s="326"/>
      <c r="T128" s="326"/>
      <c r="U128" s="326"/>
      <c r="V128" s="403"/>
      <c r="W128" s="403"/>
      <c r="X128" s="470"/>
      <c r="Y128" s="470"/>
      <c r="Z128" s="326"/>
      <c r="AB128" s="314" t="e">
        <f>AB125-#REF!</f>
        <v>#REF!</v>
      </c>
    </row>
    <row r="129" spans="2:26" ht="15.5" x14ac:dyDescent="0.3">
      <c r="B129" s="326"/>
      <c r="C129" s="405"/>
      <c r="D129" s="326"/>
      <c r="E129" s="326"/>
      <c r="F129" s="326"/>
      <c r="G129" s="326"/>
      <c r="H129" s="326"/>
      <c r="I129" s="326"/>
      <c r="J129" s="326"/>
      <c r="K129" s="404"/>
      <c r="L129" s="404"/>
      <c r="M129" s="404"/>
      <c r="N129" s="404"/>
      <c r="O129" s="404"/>
      <c r="P129" s="404"/>
      <c r="Q129" s="404"/>
      <c r="R129" s="326"/>
      <c r="S129" s="326"/>
      <c r="T129" s="326"/>
      <c r="U129" s="326"/>
      <c r="V129" s="403"/>
      <c r="W129" s="403"/>
      <c r="X129" s="470"/>
      <c r="Y129" s="470"/>
      <c r="Z129" s="326"/>
    </row>
    <row r="130" spans="2:26" ht="15.5" x14ac:dyDescent="0.3">
      <c r="B130" s="326"/>
      <c r="C130" s="406"/>
      <c r="D130" s="404"/>
      <c r="E130" s="404"/>
      <c r="F130" s="404"/>
      <c r="G130" s="404"/>
      <c r="H130" s="404"/>
      <c r="I130" s="404"/>
      <c r="J130" s="404"/>
      <c r="K130" s="404"/>
      <c r="L130" s="404"/>
      <c r="M130" s="404"/>
      <c r="N130" s="404"/>
      <c r="O130" s="404"/>
      <c r="P130" s="404"/>
      <c r="Q130" s="404"/>
      <c r="R130" s="326"/>
      <c r="S130" s="407"/>
      <c r="T130" s="326"/>
      <c r="U130" s="326"/>
      <c r="V130" s="403"/>
      <c r="W130" s="403"/>
      <c r="X130" s="408"/>
      <c r="Y130" s="408"/>
      <c r="Z130" s="326"/>
    </row>
    <row r="131" spans="2:26" x14ac:dyDescent="0.3">
      <c r="B131" s="326"/>
      <c r="C131" s="409"/>
      <c r="D131" s="409"/>
      <c r="E131" s="410"/>
      <c r="F131" s="411"/>
      <c r="G131" s="404"/>
      <c r="H131" s="404"/>
      <c r="I131" s="404"/>
      <c r="J131" s="404"/>
      <c r="K131" s="412"/>
      <c r="L131" s="404"/>
      <c r="M131" s="404"/>
      <c r="N131" s="404"/>
      <c r="O131" s="404"/>
      <c r="P131" s="404"/>
      <c r="Q131" s="404"/>
      <c r="R131" s="326"/>
      <c r="S131" s="326"/>
      <c r="T131" s="326"/>
      <c r="U131" s="326"/>
      <c r="V131" s="403"/>
      <c r="W131" s="403"/>
      <c r="X131" s="408"/>
      <c r="Y131" s="413"/>
      <c r="Z131" s="326"/>
    </row>
    <row r="132" spans="2:26" x14ac:dyDescent="0.3">
      <c r="B132" s="326"/>
      <c r="C132" s="414"/>
      <c r="D132" s="415"/>
      <c r="E132" s="414"/>
      <c r="F132" s="473"/>
      <c r="G132" s="473"/>
      <c r="H132" s="473"/>
      <c r="I132" s="473"/>
      <c r="J132" s="473"/>
      <c r="K132" s="416"/>
      <c r="L132" s="404"/>
      <c r="M132" s="404"/>
      <c r="N132" s="404"/>
      <c r="O132" s="404"/>
      <c r="P132" s="404"/>
      <c r="Q132" s="404"/>
      <c r="R132" s="326"/>
      <c r="S132" s="326"/>
      <c r="T132" s="326"/>
      <c r="U132" s="326"/>
      <c r="V132" s="403"/>
      <c r="W132" s="403"/>
      <c r="X132" s="408"/>
      <c r="Y132" s="413"/>
      <c r="Z132" s="326"/>
    </row>
    <row r="133" spans="2:26" x14ac:dyDescent="0.3">
      <c r="B133" s="326"/>
      <c r="C133" s="417"/>
      <c r="D133" s="417"/>
      <c r="E133" s="417"/>
      <c r="F133" s="411"/>
      <c r="G133" s="404"/>
      <c r="H133" s="404"/>
      <c r="I133" s="404"/>
      <c r="J133" s="404"/>
      <c r="K133" s="404"/>
      <c r="L133" s="326"/>
      <c r="M133" s="326"/>
      <c r="N133" s="326"/>
      <c r="O133" s="326"/>
      <c r="P133" s="326"/>
      <c r="Q133" s="326"/>
      <c r="R133" s="326"/>
      <c r="S133" s="326"/>
      <c r="T133" s="326"/>
      <c r="U133" s="326"/>
      <c r="V133" s="403"/>
      <c r="W133" s="403"/>
      <c r="X133" s="470"/>
      <c r="Y133" s="470"/>
      <c r="Z133" s="326"/>
    </row>
    <row r="134" spans="2:26" x14ac:dyDescent="0.3">
      <c r="B134" s="326"/>
      <c r="C134" s="417"/>
      <c r="D134" s="417"/>
      <c r="E134" s="417"/>
      <c r="F134" s="404"/>
      <c r="G134" s="404"/>
      <c r="H134" s="404"/>
      <c r="I134" s="404"/>
      <c r="J134" s="404"/>
      <c r="K134" s="404"/>
      <c r="L134" s="326"/>
      <c r="M134" s="326"/>
      <c r="N134" s="326"/>
      <c r="O134" s="326"/>
      <c r="P134" s="326"/>
      <c r="Q134" s="326"/>
      <c r="R134" s="326"/>
      <c r="S134" s="326"/>
      <c r="T134" s="326"/>
      <c r="U134" s="326"/>
      <c r="V134" s="403"/>
      <c r="W134" s="403"/>
      <c r="X134" s="470"/>
      <c r="Y134" s="470"/>
      <c r="Z134" s="326"/>
    </row>
    <row r="135" spans="2:26" x14ac:dyDescent="0.35">
      <c r="B135" s="326"/>
      <c r="C135" s="412"/>
      <c r="D135" s="404"/>
      <c r="E135" s="418"/>
      <c r="F135" s="404"/>
      <c r="G135" s="404"/>
      <c r="H135" s="404"/>
      <c r="I135" s="404"/>
      <c r="J135" s="404"/>
      <c r="K135" s="404"/>
      <c r="L135" s="326"/>
      <c r="M135" s="326"/>
      <c r="N135" s="326"/>
      <c r="O135" s="326"/>
      <c r="P135" s="326"/>
      <c r="Q135" s="326"/>
      <c r="R135" s="326"/>
      <c r="S135" s="326"/>
      <c r="T135" s="326"/>
      <c r="U135" s="326"/>
      <c r="V135" s="326"/>
      <c r="W135" s="326"/>
      <c r="X135" s="471"/>
      <c r="Y135" s="471"/>
      <c r="Z135" s="326"/>
    </row>
    <row r="136" spans="2:26" x14ac:dyDescent="0.35">
      <c r="B136" s="403"/>
      <c r="C136" s="419"/>
      <c r="D136" s="404"/>
      <c r="E136" s="420"/>
      <c r="F136" s="417"/>
      <c r="G136" s="404"/>
      <c r="H136" s="404"/>
      <c r="I136" s="404"/>
      <c r="J136" s="404"/>
      <c r="K136" s="404"/>
      <c r="L136" s="403"/>
      <c r="M136" s="403"/>
      <c r="N136" s="403"/>
      <c r="O136" s="403"/>
      <c r="P136" s="403"/>
      <c r="Q136" s="403"/>
      <c r="R136" s="403"/>
      <c r="S136" s="403"/>
      <c r="T136" s="403"/>
      <c r="U136" s="403"/>
      <c r="V136" s="403"/>
      <c r="W136" s="403"/>
      <c r="X136" s="471"/>
      <c r="Y136" s="471"/>
      <c r="Z136" s="403"/>
    </row>
    <row r="137" spans="2:26" x14ac:dyDescent="0.35">
      <c r="B137" s="403"/>
      <c r="C137" s="419"/>
      <c r="D137" s="404"/>
      <c r="E137" s="421"/>
      <c r="F137" s="417"/>
      <c r="G137" s="417"/>
      <c r="H137" s="417"/>
      <c r="I137" s="417"/>
      <c r="J137" s="417"/>
      <c r="K137" s="417"/>
      <c r="L137" s="403"/>
      <c r="M137" s="403"/>
      <c r="N137" s="403"/>
      <c r="O137" s="403"/>
      <c r="P137" s="403"/>
      <c r="Q137" s="403"/>
      <c r="R137" s="403"/>
      <c r="S137" s="403"/>
      <c r="T137" s="403"/>
      <c r="U137" s="403"/>
      <c r="V137" s="403"/>
      <c r="W137" s="403"/>
      <c r="X137" s="403"/>
      <c r="Y137" s="403"/>
      <c r="Z137" s="403"/>
    </row>
    <row r="138" spans="2:26" x14ac:dyDescent="0.35">
      <c r="B138" s="403"/>
      <c r="C138" s="404"/>
      <c r="D138" s="404"/>
      <c r="E138" s="418"/>
      <c r="F138" s="417"/>
      <c r="G138" s="417"/>
      <c r="H138" s="417"/>
      <c r="I138" s="417"/>
      <c r="J138" s="417"/>
      <c r="K138" s="417"/>
      <c r="L138" s="403"/>
      <c r="M138" s="403"/>
      <c r="N138" s="403"/>
      <c r="O138" s="403"/>
      <c r="P138" s="403"/>
      <c r="Q138" s="403"/>
      <c r="R138" s="403"/>
      <c r="S138" s="403"/>
      <c r="T138" s="403"/>
      <c r="U138" s="403"/>
      <c r="V138" s="403"/>
      <c r="W138" s="403"/>
      <c r="X138" s="403"/>
      <c r="Y138" s="403"/>
      <c r="Z138" s="403"/>
    </row>
    <row r="139" spans="2:26" x14ac:dyDescent="0.35">
      <c r="B139" s="403"/>
      <c r="C139" s="404"/>
      <c r="D139" s="404"/>
      <c r="E139" s="422"/>
      <c r="F139" s="417"/>
      <c r="G139" s="417"/>
      <c r="H139" s="417"/>
      <c r="I139" s="417"/>
      <c r="J139" s="417"/>
      <c r="K139" s="417"/>
      <c r="L139" s="417"/>
      <c r="M139" s="417"/>
      <c r="N139" s="417"/>
      <c r="O139" s="417"/>
      <c r="P139" s="417"/>
      <c r="Q139" s="417"/>
      <c r="R139" s="403"/>
      <c r="S139" s="403"/>
      <c r="T139" s="403"/>
      <c r="U139" s="403"/>
      <c r="V139" s="403"/>
      <c r="W139" s="403"/>
      <c r="X139" s="403"/>
      <c r="Y139" s="403"/>
      <c r="Z139" s="403"/>
    </row>
    <row r="140" spans="2:26" x14ac:dyDescent="0.35">
      <c r="B140" s="403"/>
      <c r="C140" s="417"/>
      <c r="D140" s="417"/>
      <c r="E140" s="417"/>
      <c r="F140" s="417"/>
      <c r="G140" s="417"/>
      <c r="H140" s="417"/>
      <c r="I140" s="417"/>
      <c r="J140" s="417"/>
      <c r="K140" s="417"/>
      <c r="L140" s="417"/>
      <c r="M140" s="417"/>
      <c r="N140" s="417"/>
      <c r="O140" s="417"/>
      <c r="P140" s="417"/>
      <c r="Q140" s="417"/>
      <c r="R140" s="403"/>
      <c r="S140" s="403"/>
      <c r="T140" s="403"/>
      <c r="U140" s="403"/>
      <c r="V140" s="403"/>
      <c r="W140" s="403"/>
      <c r="X140" s="403"/>
      <c r="Y140" s="403"/>
      <c r="Z140" s="403"/>
    </row>
    <row r="141" spans="2:26" x14ac:dyDescent="0.35">
      <c r="B141" s="403"/>
      <c r="C141" s="417"/>
      <c r="D141" s="417"/>
      <c r="E141" s="417"/>
      <c r="F141" s="417"/>
      <c r="G141" s="417"/>
      <c r="H141" s="417"/>
      <c r="I141" s="417"/>
      <c r="J141" s="417"/>
      <c r="K141" s="417"/>
      <c r="L141" s="417"/>
      <c r="M141" s="417"/>
      <c r="N141" s="417"/>
      <c r="O141" s="417"/>
      <c r="P141" s="417"/>
      <c r="Q141" s="417"/>
      <c r="R141" s="403"/>
      <c r="S141" s="403"/>
      <c r="T141" s="403"/>
      <c r="U141" s="403"/>
      <c r="V141" s="403"/>
      <c r="W141" s="403"/>
      <c r="X141" s="403"/>
      <c r="Y141" s="403"/>
      <c r="Z141" s="403"/>
    </row>
    <row r="142" spans="2:26" x14ac:dyDescent="0.35">
      <c r="B142" s="403"/>
      <c r="C142" s="423"/>
      <c r="D142" s="423"/>
      <c r="E142" s="423"/>
      <c r="F142" s="417"/>
      <c r="G142" s="417"/>
      <c r="H142" s="417"/>
      <c r="I142" s="417"/>
      <c r="J142" s="417"/>
      <c r="K142" s="417"/>
      <c r="L142" s="417"/>
      <c r="M142" s="417"/>
      <c r="N142" s="417"/>
      <c r="O142" s="417"/>
      <c r="P142" s="417"/>
      <c r="Q142" s="417"/>
      <c r="R142" s="403"/>
      <c r="S142" s="403"/>
      <c r="T142" s="403"/>
      <c r="U142" s="403"/>
      <c r="V142" s="403"/>
      <c r="W142" s="403"/>
      <c r="X142" s="403"/>
      <c r="Y142" s="403"/>
      <c r="Z142" s="403"/>
    </row>
    <row r="143" spans="2:26" x14ac:dyDescent="0.35">
      <c r="B143" s="403"/>
      <c r="F143" s="417"/>
      <c r="G143" s="417"/>
      <c r="H143" s="417"/>
      <c r="I143" s="417"/>
      <c r="J143" s="417"/>
      <c r="K143" s="417"/>
      <c r="L143" s="417"/>
      <c r="M143" s="417"/>
      <c r="N143" s="417"/>
      <c r="O143" s="417"/>
      <c r="P143" s="417"/>
      <c r="Q143" s="417"/>
      <c r="R143" s="403"/>
      <c r="S143" s="403"/>
      <c r="T143" s="403"/>
      <c r="U143" s="403"/>
      <c r="V143" s="403"/>
      <c r="W143" s="403"/>
      <c r="X143" s="403"/>
      <c r="Y143" s="403"/>
      <c r="Z143" s="403"/>
    </row>
    <row r="144" spans="2:26" x14ac:dyDescent="0.35">
      <c r="B144" s="403"/>
      <c r="F144" s="424"/>
      <c r="G144" s="417"/>
      <c r="H144" s="417"/>
      <c r="I144" s="417"/>
      <c r="J144" s="417"/>
      <c r="K144" s="417"/>
      <c r="L144" s="417"/>
      <c r="M144" s="417"/>
      <c r="N144" s="417"/>
      <c r="O144" s="417"/>
      <c r="P144" s="417"/>
      <c r="Q144" s="417"/>
      <c r="R144" s="403"/>
      <c r="S144" s="403"/>
      <c r="T144" s="403"/>
      <c r="U144" s="403"/>
      <c r="V144" s="403"/>
      <c r="W144" s="403"/>
      <c r="X144" s="403"/>
      <c r="Y144" s="403"/>
      <c r="Z144" s="403"/>
    </row>
    <row r="145" spans="2:26" x14ac:dyDescent="0.35">
      <c r="B145" s="403"/>
      <c r="C145" s="417"/>
      <c r="D145" s="417"/>
      <c r="E145" s="417"/>
      <c r="F145" s="417"/>
      <c r="G145" s="417"/>
      <c r="H145" s="417"/>
      <c r="I145" s="417"/>
      <c r="J145" s="417"/>
      <c r="K145" s="417"/>
      <c r="L145" s="417"/>
      <c r="M145" s="417"/>
      <c r="N145" s="417"/>
      <c r="O145" s="417"/>
      <c r="P145" s="417"/>
      <c r="Q145" s="417"/>
      <c r="R145" s="403"/>
      <c r="S145" s="403"/>
      <c r="T145" s="403"/>
      <c r="U145" s="403"/>
      <c r="V145" s="403"/>
      <c r="W145" s="403"/>
      <c r="X145" s="403"/>
      <c r="Y145" s="403"/>
      <c r="Z145" s="403"/>
    </row>
    <row r="146" spans="2:26" x14ac:dyDescent="0.35">
      <c r="B146" s="403"/>
      <c r="C146" s="417"/>
      <c r="D146" s="417"/>
      <c r="E146" s="417"/>
      <c r="F146" s="417"/>
      <c r="G146" s="417"/>
      <c r="H146" s="417"/>
      <c r="I146" s="417"/>
      <c r="J146" s="417"/>
      <c r="K146" s="417"/>
      <c r="L146" s="417"/>
      <c r="M146" s="417"/>
      <c r="N146" s="417"/>
      <c r="O146" s="417"/>
      <c r="P146" s="417"/>
      <c r="Q146" s="417"/>
      <c r="R146" s="403"/>
      <c r="S146" s="403"/>
      <c r="T146" s="403"/>
      <c r="U146" s="403"/>
      <c r="V146" s="403"/>
      <c r="W146" s="403"/>
      <c r="X146" s="403"/>
      <c r="Y146" s="403"/>
      <c r="Z146" s="403"/>
    </row>
    <row r="147" spans="2:26" x14ac:dyDescent="0.35">
      <c r="B147" s="403"/>
      <c r="C147" s="417"/>
      <c r="D147" s="417"/>
      <c r="E147" s="417"/>
      <c r="F147" s="417"/>
      <c r="G147" s="417"/>
      <c r="H147" s="417"/>
      <c r="I147" s="417"/>
      <c r="J147" s="417"/>
      <c r="K147" s="417"/>
      <c r="L147" s="417"/>
      <c r="M147" s="417"/>
      <c r="N147" s="417"/>
      <c r="O147" s="417"/>
      <c r="P147" s="417"/>
      <c r="Q147" s="417"/>
      <c r="R147" s="403"/>
      <c r="S147" s="403"/>
      <c r="T147" s="403"/>
      <c r="U147" s="403"/>
      <c r="V147" s="403"/>
      <c r="W147" s="403"/>
      <c r="X147" s="403"/>
      <c r="Y147" s="403"/>
      <c r="Z147" s="403"/>
    </row>
    <row r="148" spans="2:26" x14ac:dyDescent="0.35">
      <c r="B148" s="403"/>
      <c r="C148" s="403"/>
      <c r="D148" s="403"/>
      <c r="E148" s="403"/>
      <c r="F148" s="403"/>
      <c r="G148" s="403"/>
      <c r="H148" s="403"/>
      <c r="I148" s="403"/>
      <c r="J148" s="403"/>
      <c r="K148" s="403"/>
      <c r="L148" s="403"/>
      <c r="M148" s="403"/>
      <c r="N148" s="403"/>
      <c r="O148" s="403"/>
      <c r="P148" s="403"/>
      <c r="Q148" s="403"/>
      <c r="R148" s="403"/>
      <c r="S148" s="403"/>
      <c r="T148" s="403"/>
      <c r="U148" s="403"/>
      <c r="V148" s="403"/>
      <c r="W148" s="403"/>
      <c r="X148" s="403"/>
      <c r="Y148" s="403"/>
      <c r="Z148" s="403"/>
    </row>
    <row r="149" spans="2:26" x14ac:dyDescent="0.35">
      <c r="B149" s="403"/>
      <c r="C149" s="403"/>
      <c r="D149" s="403"/>
      <c r="E149" s="403"/>
      <c r="F149" s="403"/>
      <c r="G149" s="403"/>
      <c r="H149" s="403"/>
      <c r="I149" s="403"/>
      <c r="J149" s="403"/>
      <c r="K149" s="403"/>
      <c r="L149" s="403"/>
      <c r="M149" s="403"/>
      <c r="N149" s="403"/>
      <c r="O149" s="403"/>
      <c r="P149" s="403"/>
      <c r="Q149" s="403"/>
      <c r="R149" s="403"/>
      <c r="S149" s="403"/>
      <c r="T149" s="403"/>
      <c r="U149" s="403"/>
      <c r="V149" s="403"/>
      <c r="W149" s="403"/>
      <c r="X149" s="403"/>
      <c r="Y149" s="403"/>
      <c r="Z149" s="403"/>
    </row>
    <row r="150" spans="2:26" x14ac:dyDescent="0.35">
      <c r="B150" s="403"/>
      <c r="C150" s="403"/>
      <c r="D150" s="403"/>
      <c r="E150" s="403"/>
      <c r="F150" s="403"/>
      <c r="G150" s="403"/>
      <c r="H150" s="403"/>
      <c r="I150" s="403"/>
      <c r="J150" s="403"/>
      <c r="K150" s="403"/>
      <c r="L150" s="403"/>
      <c r="M150" s="403"/>
      <c r="N150" s="403"/>
      <c r="O150" s="403"/>
      <c r="P150" s="403"/>
      <c r="Q150" s="403"/>
      <c r="R150" s="403"/>
      <c r="S150" s="403"/>
      <c r="T150" s="403"/>
      <c r="U150" s="403"/>
      <c r="V150" s="403"/>
      <c r="W150" s="403"/>
      <c r="X150" s="403"/>
      <c r="Y150" s="403"/>
      <c r="Z150" s="403"/>
    </row>
    <row r="151" spans="2:26" x14ac:dyDescent="0.35">
      <c r="B151" s="403"/>
      <c r="C151" s="403"/>
      <c r="D151" s="403"/>
      <c r="E151" s="403"/>
      <c r="F151" s="403"/>
      <c r="G151" s="403"/>
      <c r="H151" s="403"/>
      <c r="I151" s="403"/>
      <c r="J151" s="403"/>
      <c r="K151" s="403"/>
      <c r="L151" s="403"/>
      <c r="M151" s="403"/>
      <c r="N151" s="403"/>
      <c r="O151" s="403"/>
      <c r="P151" s="403"/>
      <c r="Q151" s="403"/>
      <c r="R151" s="403"/>
      <c r="S151" s="403"/>
      <c r="T151" s="403"/>
      <c r="U151" s="403"/>
      <c r="V151" s="403"/>
      <c r="W151" s="403"/>
      <c r="X151" s="403"/>
      <c r="Y151" s="403"/>
      <c r="Z151" s="403"/>
    </row>
    <row r="152" spans="2:26" x14ac:dyDescent="0.35">
      <c r="B152" s="403"/>
      <c r="C152" s="403"/>
      <c r="D152" s="403"/>
      <c r="E152" s="403"/>
      <c r="F152" s="403"/>
      <c r="G152" s="403"/>
      <c r="H152" s="403"/>
      <c r="I152" s="403"/>
      <c r="J152" s="403"/>
      <c r="K152" s="403"/>
      <c r="L152" s="403"/>
      <c r="M152" s="403"/>
      <c r="N152" s="403"/>
      <c r="O152" s="403"/>
      <c r="P152" s="403"/>
      <c r="Q152" s="403"/>
      <c r="R152" s="403"/>
      <c r="S152" s="403"/>
      <c r="T152" s="403"/>
      <c r="U152" s="403"/>
      <c r="V152" s="403"/>
      <c r="W152" s="403"/>
      <c r="X152" s="403"/>
      <c r="Y152" s="403"/>
      <c r="Z152" s="403"/>
    </row>
    <row r="153" spans="2:26" x14ac:dyDescent="0.35">
      <c r="B153" s="403"/>
      <c r="C153" s="403"/>
      <c r="D153" s="403"/>
      <c r="E153" s="403"/>
      <c r="F153" s="403"/>
      <c r="G153" s="403"/>
      <c r="H153" s="403"/>
      <c r="I153" s="403"/>
      <c r="J153" s="403"/>
      <c r="K153" s="403"/>
      <c r="L153" s="403"/>
      <c r="M153" s="403"/>
      <c r="N153" s="403"/>
      <c r="O153" s="403"/>
      <c r="P153" s="403"/>
      <c r="Q153" s="403"/>
      <c r="R153" s="403"/>
      <c r="S153" s="403"/>
      <c r="T153" s="403"/>
      <c r="U153" s="403"/>
      <c r="V153" s="403"/>
      <c r="W153" s="403"/>
      <c r="X153" s="403"/>
      <c r="Y153" s="403"/>
      <c r="Z153" s="403"/>
    </row>
    <row r="154" spans="2:26" x14ac:dyDescent="0.35">
      <c r="B154" s="403"/>
      <c r="C154" s="403"/>
      <c r="D154" s="403"/>
      <c r="E154" s="403"/>
      <c r="F154" s="403"/>
      <c r="G154" s="403"/>
      <c r="H154" s="403"/>
      <c r="I154" s="403"/>
      <c r="J154" s="403"/>
      <c r="K154" s="403"/>
      <c r="L154" s="403"/>
      <c r="M154" s="403"/>
      <c r="N154" s="403"/>
      <c r="O154" s="403"/>
      <c r="P154" s="403"/>
      <c r="Q154" s="403"/>
      <c r="R154" s="403"/>
      <c r="S154" s="403"/>
      <c r="T154" s="403"/>
      <c r="U154" s="403"/>
      <c r="V154" s="403"/>
      <c r="W154" s="403"/>
      <c r="X154" s="403"/>
      <c r="Y154" s="403"/>
      <c r="Z154" s="403"/>
    </row>
    <row r="155" spans="2:26" x14ac:dyDescent="0.35">
      <c r="B155" s="403"/>
      <c r="C155" s="403"/>
      <c r="D155" s="403"/>
      <c r="E155" s="403"/>
      <c r="F155" s="403"/>
      <c r="G155" s="403"/>
      <c r="H155" s="403"/>
      <c r="I155" s="403"/>
      <c r="J155" s="403"/>
      <c r="K155" s="403"/>
      <c r="L155" s="403"/>
      <c r="M155" s="403"/>
      <c r="N155" s="403"/>
      <c r="O155" s="403"/>
      <c r="P155" s="403"/>
      <c r="Q155" s="403"/>
      <c r="R155" s="403"/>
      <c r="S155" s="403"/>
      <c r="T155" s="403"/>
      <c r="U155" s="403"/>
      <c r="V155" s="403"/>
      <c r="W155" s="403"/>
      <c r="X155" s="403"/>
      <c r="Y155" s="403"/>
      <c r="Z155" s="403"/>
    </row>
    <row r="156" spans="2:26" x14ac:dyDescent="0.35">
      <c r="B156" s="403"/>
      <c r="C156" s="403"/>
      <c r="D156" s="403"/>
      <c r="E156" s="403"/>
      <c r="F156" s="403"/>
      <c r="G156" s="403"/>
      <c r="H156" s="403"/>
      <c r="I156" s="403"/>
      <c r="J156" s="403"/>
      <c r="K156" s="403"/>
      <c r="L156" s="403"/>
      <c r="M156" s="403"/>
      <c r="N156" s="403"/>
      <c r="O156" s="403"/>
      <c r="P156" s="403"/>
      <c r="Q156" s="403"/>
      <c r="R156" s="403"/>
      <c r="S156" s="403"/>
      <c r="T156" s="403"/>
      <c r="U156" s="403"/>
      <c r="V156" s="403"/>
      <c r="W156" s="403"/>
      <c r="X156" s="403"/>
      <c r="Y156" s="403"/>
      <c r="Z156" s="403"/>
    </row>
    <row r="157" spans="2:26" x14ac:dyDescent="0.35">
      <c r="B157" s="403"/>
      <c r="C157" s="403"/>
      <c r="D157" s="403"/>
      <c r="E157" s="403"/>
      <c r="F157" s="403"/>
      <c r="G157" s="403"/>
      <c r="H157" s="403"/>
      <c r="I157" s="403"/>
      <c r="J157" s="403"/>
      <c r="K157" s="403"/>
      <c r="L157" s="403"/>
      <c r="M157" s="403"/>
      <c r="N157" s="403"/>
      <c r="O157" s="403"/>
      <c r="P157" s="403"/>
      <c r="Q157" s="403"/>
      <c r="R157" s="403"/>
      <c r="S157" s="403"/>
      <c r="T157" s="403"/>
      <c r="U157" s="403"/>
      <c r="V157" s="403"/>
      <c r="W157" s="403"/>
      <c r="X157" s="403"/>
      <c r="Y157" s="403"/>
      <c r="Z157" s="403"/>
    </row>
    <row r="158" spans="2:26" x14ac:dyDescent="0.35">
      <c r="B158" s="403"/>
      <c r="C158" s="403"/>
      <c r="D158" s="403"/>
      <c r="E158" s="403"/>
      <c r="F158" s="403"/>
      <c r="G158" s="403"/>
      <c r="H158" s="403"/>
      <c r="I158" s="403"/>
      <c r="J158" s="403"/>
      <c r="K158" s="403"/>
      <c r="L158" s="403"/>
      <c r="M158" s="403"/>
      <c r="N158" s="403"/>
      <c r="O158" s="403"/>
      <c r="P158" s="403"/>
      <c r="Q158" s="403"/>
      <c r="R158" s="403"/>
      <c r="S158" s="403"/>
      <c r="T158" s="403"/>
      <c r="U158" s="403"/>
      <c r="V158" s="403"/>
      <c r="W158" s="403"/>
      <c r="X158" s="403"/>
      <c r="Y158" s="403"/>
      <c r="Z158" s="403"/>
    </row>
    <row r="159" spans="2:26" x14ac:dyDescent="0.35">
      <c r="B159" s="403"/>
      <c r="C159" s="403"/>
      <c r="D159" s="403"/>
      <c r="E159" s="403"/>
      <c r="F159" s="403"/>
      <c r="G159" s="403"/>
      <c r="H159" s="403"/>
      <c r="I159" s="403"/>
      <c r="J159" s="403"/>
      <c r="K159" s="403"/>
      <c r="L159" s="403"/>
      <c r="M159" s="403"/>
      <c r="N159" s="403"/>
      <c r="O159" s="403"/>
      <c r="P159" s="403"/>
      <c r="Q159" s="403"/>
      <c r="R159" s="403"/>
      <c r="S159" s="403"/>
      <c r="T159" s="403"/>
      <c r="U159" s="403"/>
      <c r="V159" s="403"/>
      <c r="W159" s="403"/>
      <c r="X159" s="403"/>
      <c r="Y159" s="403"/>
      <c r="Z159" s="403"/>
    </row>
    <row r="160" spans="2:26" x14ac:dyDescent="0.35">
      <c r="B160" s="403"/>
      <c r="C160" s="403"/>
      <c r="D160" s="403"/>
      <c r="E160" s="403"/>
      <c r="F160" s="403"/>
      <c r="G160" s="403"/>
      <c r="H160" s="403"/>
      <c r="I160" s="403"/>
      <c r="J160" s="403"/>
      <c r="K160" s="403"/>
      <c r="L160" s="403"/>
      <c r="M160" s="403"/>
      <c r="N160" s="403"/>
      <c r="O160" s="403"/>
      <c r="P160" s="403"/>
      <c r="Q160" s="403"/>
      <c r="R160" s="403"/>
      <c r="S160" s="403"/>
      <c r="T160" s="403"/>
      <c r="U160" s="403"/>
      <c r="V160" s="403"/>
      <c r="W160" s="403"/>
      <c r="X160" s="403"/>
      <c r="Y160" s="403"/>
      <c r="Z160" s="403"/>
    </row>
    <row r="161" spans="2:26" x14ac:dyDescent="0.35">
      <c r="B161" s="403"/>
      <c r="C161" s="403"/>
      <c r="D161" s="403"/>
      <c r="E161" s="403"/>
      <c r="F161" s="403"/>
      <c r="G161" s="403"/>
      <c r="H161" s="403"/>
      <c r="I161" s="403"/>
      <c r="J161" s="403"/>
      <c r="K161" s="403"/>
      <c r="L161" s="403"/>
      <c r="M161" s="403"/>
      <c r="N161" s="403"/>
      <c r="O161" s="403"/>
      <c r="P161" s="403"/>
      <c r="Q161" s="403"/>
      <c r="R161" s="403"/>
      <c r="S161" s="403"/>
      <c r="T161" s="403"/>
      <c r="U161" s="403"/>
      <c r="V161" s="403"/>
      <c r="W161" s="403"/>
      <c r="X161" s="403"/>
      <c r="Y161" s="403"/>
      <c r="Z161" s="403"/>
    </row>
    <row r="162" spans="2:26" x14ac:dyDescent="0.35">
      <c r="B162" s="403"/>
      <c r="C162" s="403"/>
      <c r="D162" s="403"/>
      <c r="E162" s="403"/>
      <c r="F162" s="403"/>
      <c r="G162" s="403"/>
      <c r="H162" s="403"/>
      <c r="I162" s="403"/>
      <c r="J162" s="403"/>
      <c r="K162" s="403"/>
      <c r="L162" s="403"/>
      <c r="M162" s="403"/>
      <c r="N162" s="403"/>
      <c r="O162" s="403"/>
      <c r="P162" s="403"/>
      <c r="Q162" s="403"/>
      <c r="R162" s="403"/>
      <c r="S162" s="403"/>
      <c r="T162" s="403"/>
      <c r="U162" s="403"/>
      <c r="V162" s="403"/>
      <c r="W162" s="403"/>
      <c r="X162" s="403"/>
      <c r="Y162" s="403"/>
      <c r="Z162" s="403"/>
    </row>
    <row r="163" spans="2:26" x14ac:dyDescent="0.35">
      <c r="B163" s="403"/>
      <c r="C163" s="403"/>
      <c r="D163" s="403"/>
      <c r="E163" s="403"/>
      <c r="F163" s="403"/>
      <c r="G163" s="403"/>
      <c r="H163" s="403"/>
      <c r="I163" s="403"/>
      <c r="J163" s="403"/>
      <c r="K163" s="403"/>
      <c r="L163" s="403"/>
      <c r="M163" s="403"/>
      <c r="N163" s="403"/>
      <c r="O163" s="403"/>
      <c r="P163" s="403"/>
      <c r="Q163" s="403"/>
      <c r="R163" s="403"/>
      <c r="S163" s="403"/>
      <c r="T163" s="403"/>
      <c r="U163" s="403"/>
      <c r="V163" s="403"/>
      <c r="W163" s="403"/>
      <c r="X163" s="403"/>
      <c r="Y163" s="403"/>
      <c r="Z163" s="403"/>
    </row>
    <row r="164" spans="2:26" x14ac:dyDescent="0.35">
      <c r="B164" s="403"/>
      <c r="C164" s="403"/>
      <c r="D164" s="403"/>
      <c r="E164" s="403"/>
      <c r="F164" s="403"/>
      <c r="G164" s="403"/>
      <c r="H164" s="403"/>
      <c r="I164" s="403"/>
      <c r="J164" s="403"/>
      <c r="K164" s="403"/>
      <c r="L164" s="403"/>
      <c r="M164" s="403"/>
      <c r="N164" s="403"/>
      <c r="O164" s="403"/>
      <c r="P164" s="403"/>
      <c r="Q164" s="403"/>
      <c r="R164" s="403"/>
      <c r="S164" s="403"/>
      <c r="T164" s="403"/>
      <c r="U164" s="403"/>
      <c r="V164" s="403"/>
      <c r="W164" s="403"/>
      <c r="X164" s="403"/>
      <c r="Y164" s="403"/>
      <c r="Z164" s="403"/>
    </row>
    <row r="165" spans="2:26" x14ac:dyDescent="0.35">
      <c r="B165" s="403"/>
      <c r="C165" s="403"/>
      <c r="D165" s="403"/>
      <c r="E165" s="403"/>
      <c r="F165" s="403"/>
      <c r="G165" s="403"/>
      <c r="H165" s="403"/>
      <c r="I165" s="403"/>
      <c r="J165" s="403"/>
      <c r="K165" s="403"/>
      <c r="L165" s="403"/>
      <c r="M165" s="403"/>
      <c r="N165" s="403"/>
      <c r="O165" s="403"/>
      <c r="P165" s="403"/>
      <c r="Q165" s="403"/>
      <c r="R165" s="403"/>
      <c r="S165" s="403"/>
      <c r="T165" s="403"/>
      <c r="U165" s="403"/>
      <c r="V165" s="403"/>
      <c r="W165" s="403"/>
      <c r="X165" s="403"/>
      <c r="Y165" s="403"/>
      <c r="Z165" s="403"/>
    </row>
    <row r="166" spans="2:26" x14ac:dyDescent="0.35">
      <c r="B166" s="403"/>
      <c r="C166" s="403"/>
      <c r="D166" s="403"/>
      <c r="E166" s="403"/>
      <c r="F166" s="403"/>
      <c r="G166" s="403"/>
      <c r="H166" s="403"/>
      <c r="I166" s="403"/>
      <c r="J166" s="403"/>
      <c r="K166" s="403"/>
      <c r="L166" s="403"/>
      <c r="M166" s="403"/>
      <c r="N166" s="403"/>
      <c r="O166" s="403"/>
      <c r="P166" s="403"/>
      <c r="Q166" s="403"/>
      <c r="R166" s="403"/>
      <c r="S166" s="403"/>
      <c r="T166" s="403"/>
      <c r="U166" s="403"/>
      <c r="V166" s="403"/>
      <c r="W166" s="403"/>
      <c r="X166" s="403"/>
      <c r="Y166" s="403"/>
      <c r="Z166" s="403"/>
    </row>
    <row r="167" spans="2:26" x14ac:dyDescent="0.35">
      <c r="B167" s="403"/>
      <c r="C167" s="403"/>
      <c r="D167" s="403"/>
      <c r="E167" s="403"/>
      <c r="F167" s="403"/>
      <c r="G167" s="403"/>
      <c r="H167" s="403"/>
      <c r="I167" s="403"/>
      <c r="J167" s="403"/>
      <c r="K167" s="403"/>
      <c r="L167" s="403"/>
      <c r="M167" s="403"/>
      <c r="N167" s="403"/>
      <c r="O167" s="403"/>
      <c r="P167" s="403"/>
      <c r="Q167" s="403"/>
      <c r="R167" s="403"/>
      <c r="S167" s="403"/>
      <c r="T167" s="403"/>
      <c r="U167" s="403"/>
      <c r="V167" s="403"/>
      <c r="W167" s="403"/>
      <c r="X167" s="403"/>
      <c r="Y167" s="403"/>
      <c r="Z167" s="403"/>
    </row>
    <row r="168" spans="2:26" x14ac:dyDescent="0.35">
      <c r="B168" s="403"/>
      <c r="C168" s="403"/>
      <c r="D168" s="403"/>
      <c r="E168" s="403"/>
      <c r="F168" s="403"/>
      <c r="G168" s="403"/>
      <c r="H168" s="403"/>
      <c r="I168" s="403"/>
      <c r="J168" s="403"/>
      <c r="K168" s="403"/>
      <c r="L168" s="403"/>
      <c r="M168" s="403"/>
      <c r="N168" s="403"/>
      <c r="O168" s="403"/>
      <c r="P168" s="403"/>
      <c r="Q168" s="403"/>
      <c r="R168" s="403"/>
      <c r="S168" s="403"/>
      <c r="T168" s="403"/>
      <c r="U168" s="403"/>
      <c r="V168" s="403"/>
      <c r="W168" s="403"/>
      <c r="X168" s="403"/>
      <c r="Y168" s="403"/>
      <c r="Z168" s="403"/>
    </row>
    <row r="169" spans="2:26" x14ac:dyDescent="0.35">
      <c r="B169" s="403"/>
      <c r="C169" s="403"/>
      <c r="D169" s="403"/>
      <c r="E169" s="403"/>
      <c r="F169" s="403"/>
      <c r="G169" s="403"/>
      <c r="H169" s="403"/>
      <c r="I169" s="403"/>
      <c r="J169" s="403"/>
      <c r="K169" s="403"/>
      <c r="L169" s="403"/>
      <c r="M169" s="403"/>
      <c r="N169" s="403"/>
      <c r="O169" s="403"/>
      <c r="P169" s="403"/>
      <c r="Q169" s="403"/>
      <c r="R169" s="403"/>
      <c r="S169" s="403"/>
      <c r="T169" s="403"/>
      <c r="U169" s="403"/>
      <c r="V169" s="403"/>
      <c r="W169" s="403"/>
      <c r="X169" s="403"/>
      <c r="Y169" s="403"/>
      <c r="Z169" s="403"/>
    </row>
    <row r="170" spans="2:26" x14ac:dyDescent="0.35">
      <c r="B170" s="403"/>
      <c r="C170" s="403"/>
      <c r="D170" s="403"/>
      <c r="E170" s="403"/>
      <c r="F170" s="403"/>
      <c r="G170" s="403"/>
      <c r="H170" s="403"/>
      <c r="I170" s="403"/>
      <c r="J170" s="403"/>
      <c r="K170" s="403"/>
      <c r="L170" s="403"/>
      <c r="M170" s="403"/>
      <c r="N170" s="403"/>
      <c r="O170" s="403"/>
      <c r="P170" s="403"/>
      <c r="Q170" s="403"/>
      <c r="R170" s="403"/>
      <c r="S170" s="403"/>
      <c r="T170" s="403"/>
      <c r="U170" s="403"/>
      <c r="V170" s="403"/>
      <c r="W170" s="403"/>
      <c r="X170" s="403"/>
      <c r="Y170" s="403"/>
      <c r="Z170" s="403"/>
    </row>
    <row r="171" spans="2:26" x14ac:dyDescent="0.35">
      <c r="B171" s="403"/>
      <c r="C171" s="403"/>
      <c r="D171" s="403"/>
      <c r="E171" s="403"/>
      <c r="F171" s="403"/>
      <c r="G171" s="403"/>
      <c r="H171" s="403"/>
      <c r="I171" s="403"/>
      <c r="J171" s="403"/>
      <c r="K171" s="403"/>
      <c r="L171" s="403"/>
      <c r="M171" s="403"/>
      <c r="N171" s="403"/>
      <c r="O171" s="403"/>
      <c r="P171" s="403"/>
      <c r="Q171" s="403"/>
      <c r="R171" s="403"/>
      <c r="S171" s="403"/>
      <c r="T171" s="403"/>
      <c r="U171" s="403"/>
      <c r="V171" s="403"/>
      <c r="W171" s="403"/>
      <c r="X171" s="403"/>
      <c r="Y171" s="403"/>
      <c r="Z171" s="403"/>
    </row>
    <row r="172" spans="2:26" x14ac:dyDescent="0.35">
      <c r="B172" s="403"/>
      <c r="C172" s="403"/>
      <c r="D172" s="403"/>
      <c r="E172" s="403"/>
      <c r="F172" s="403"/>
      <c r="G172" s="403"/>
      <c r="H172" s="403"/>
      <c r="I172" s="403"/>
      <c r="J172" s="403"/>
      <c r="K172" s="403"/>
      <c r="L172" s="403"/>
      <c r="M172" s="403"/>
      <c r="N172" s="403"/>
      <c r="O172" s="403"/>
      <c r="P172" s="403"/>
      <c r="Q172" s="403"/>
      <c r="R172" s="403"/>
      <c r="S172" s="403"/>
      <c r="T172" s="403"/>
      <c r="U172" s="403"/>
      <c r="V172" s="403"/>
      <c r="W172" s="403"/>
      <c r="X172" s="403"/>
      <c r="Y172" s="403"/>
      <c r="Z172" s="403"/>
    </row>
    <row r="173" spans="2:26" x14ac:dyDescent="0.35">
      <c r="B173" s="403"/>
      <c r="C173" s="403"/>
      <c r="D173" s="403"/>
      <c r="E173" s="403"/>
      <c r="F173" s="403"/>
      <c r="G173" s="403"/>
      <c r="H173" s="403"/>
      <c r="I173" s="403"/>
      <c r="J173" s="403"/>
      <c r="K173" s="403"/>
      <c r="L173" s="403"/>
      <c r="M173" s="403"/>
      <c r="N173" s="403"/>
      <c r="O173" s="403"/>
      <c r="P173" s="403"/>
      <c r="Q173" s="403"/>
      <c r="R173" s="403"/>
      <c r="S173" s="403"/>
      <c r="T173" s="403"/>
      <c r="U173" s="403"/>
      <c r="V173" s="403"/>
      <c r="W173" s="403"/>
      <c r="X173" s="403"/>
      <c r="Y173" s="403"/>
      <c r="Z173" s="403"/>
    </row>
    <row r="174" spans="2:26" x14ac:dyDescent="0.35">
      <c r="B174" s="403"/>
      <c r="C174" s="403"/>
      <c r="D174" s="403"/>
      <c r="E174" s="403"/>
      <c r="F174" s="403"/>
      <c r="G174" s="403"/>
      <c r="H174" s="403"/>
      <c r="I174" s="403"/>
      <c r="J174" s="403"/>
      <c r="K174" s="403"/>
      <c r="L174" s="403"/>
      <c r="M174" s="403"/>
      <c r="N174" s="403"/>
      <c r="O174" s="403"/>
      <c r="P174" s="403"/>
      <c r="Q174" s="403"/>
      <c r="R174" s="403"/>
      <c r="S174" s="403"/>
      <c r="T174" s="403"/>
      <c r="U174" s="403"/>
      <c r="V174" s="403"/>
      <c r="W174" s="403"/>
      <c r="X174" s="403"/>
      <c r="Y174" s="403"/>
      <c r="Z174" s="403"/>
    </row>
    <row r="175" spans="2:26" x14ac:dyDescent="0.35">
      <c r="B175" s="403"/>
      <c r="C175" s="403"/>
      <c r="D175" s="403"/>
      <c r="E175" s="403"/>
      <c r="F175" s="403"/>
      <c r="G175" s="403"/>
      <c r="H175" s="403"/>
      <c r="I175" s="403"/>
      <c r="J175" s="403"/>
      <c r="K175" s="403"/>
      <c r="L175" s="403"/>
      <c r="M175" s="403"/>
      <c r="N175" s="403"/>
      <c r="O175" s="403"/>
      <c r="P175" s="403"/>
      <c r="Q175" s="403"/>
      <c r="R175" s="403"/>
      <c r="S175" s="403"/>
      <c r="T175" s="403"/>
      <c r="U175" s="403"/>
      <c r="V175" s="403"/>
      <c r="W175" s="403"/>
      <c r="X175" s="403"/>
      <c r="Y175" s="403"/>
      <c r="Z175" s="403"/>
    </row>
    <row r="176" spans="2:26" x14ac:dyDescent="0.35">
      <c r="B176" s="403"/>
      <c r="C176" s="403"/>
      <c r="D176" s="403"/>
      <c r="E176" s="403"/>
      <c r="F176" s="403"/>
      <c r="G176" s="403"/>
      <c r="H176" s="403"/>
      <c r="I176" s="403"/>
      <c r="J176" s="403"/>
      <c r="K176" s="403"/>
      <c r="L176" s="403"/>
      <c r="M176" s="403"/>
      <c r="N176" s="403"/>
      <c r="O176" s="403"/>
      <c r="P176" s="403"/>
      <c r="Q176" s="403"/>
      <c r="R176" s="403"/>
      <c r="S176" s="403"/>
      <c r="T176" s="403"/>
      <c r="U176" s="403"/>
      <c r="V176" s="403"/>
      <c r="W176" s="403"/>
      <c r="X176" s="403"/>
      <c r="Y176" s="403"/>
      <c r="Z176" s="403"/>
    </row>
    <row r="177" spans="2:26" x14ac:dyDescent="0.35">
      <c r="B177" s="403"/>
      <c r="C177" s="403"/>
      <c r="D177" s="403"/>
      <c r="E177" s="403"/>
      <c r="F177" s="403"/>
      <c r="G177" s="403"/>
      <c r="H177" s="403"/>
      <c r="I177" s="403"/>
      <c r="J177" s="403"/>
      <c r="K177" s="403"/>
      <c r="L177" s="403"/>
      <c r="M177" s="403"/>
      <c r="N177" s="403"/>
      <c r="O177" s="403"/>
      <c r="P177" s="403"/>
      <c r="Q177" s="403"/>
      <c r="R177" s="403"/>
      <c r="S177" s="403"/>
      <c r="T177" s="403"/>
      <c r="U177" s="403"/>
      <c r="V177" s="403"/>
      <c r="W177" s="403"/>
      <c r="X177" s="403"/>
      <c r="Y177" s="403"/>
      <c r="Z177" s="403"/>
    </row>
    <row r="178" spans="2:26" x14ac:dyDescent="0.35">
      <c r="B178" s="403"/>
      <c r="C178" s="403"/>
      <c r="D178" s="403"/>
      <c r="E178" s="403"/>
      <c r="F178" s="403"/>
      <c r="G178" s="403"/>
      <c r="H178" s="403"/>
      <c r="I178" s="403"/>
      <c r="J178" s="403"/>
      <c r="K178" s="403"/>
      <c r="L178" s="403"/>
      <c r="M178" s="403"/>
      <c r="N178" s="403"/>
      <c r="O178" s="403"/>
      <c r="P178" s="403"/>
      <c r="Q178" s="403"/>
      <c r="R178" s="403"/>
      <c r="S178" s="403"/>
      <c r="T178" s="403"/>
      <c r="U178" s="403"/>
      <c r="V178" s="403"/>
      <c r="W178" s="403"/>
      <c r="X178" s="403"/>
      <c r="Y178" s="403"/>
      <c r="Z178" s="403"/>
    </row>
    <row r="179" spans="2:26" x14ac:dyDescent="0.35">
      <c r="B179" s="403"/>
      <c r="C179" s="403"/>
      <c r="D179" s="403"/>
      <c r="E179" s="403"/>
      <c r="F179" s="403"/>
      <c r="G179" s="403"/>
      <c r="H179" s="403"/>
      <c r="I179" s="403"/>
      <c r="J179" s="403"/>
      <c r="K179" s="403"/>
      <c r="L179" s="403"/>
      <c r="M179" s="403"/>
      <c r="N179" s="403"/>
      <c r="O179" s="403"/>
      <c r="P179" s="403"/>
      <c r="Q179" s="403"/>
      <c r="R179" s="403"/>
      <c r="S179" s="403"/>
      <c r="T179" s="403"/>
      <c r="U179" s="403"/>
      <c r="V179" s="403"/>
      <c r="W179" s="403"/>
      <c r="X179" s="403"/>
      <c r="Y179" s="403"/>
      <c r="Z179" s="403"/>
    </row>
    <row r="180" spans="2:26" x14ac:dyDescent="0.35">
      <c r="B180" s="403"/>
      <c r="C180" s="403"/>
      <c r="D180" s="403"/>
      <c r="E180" s="403"/>
      <c r="F180" s="403"/>
      <c r="G180" s="403"/>
      <c r="H180" s="403"/>
      <c r="I180" s="403"/>
      <c r="J180" s="403"/>
      <c r="K180" s="403"/>
      <c r="L180" s="403"/>
      <c r="M180" s="403"/>
      <c r="N180" s="403"/>
      <c r="O180" s="403"/>
      <c r="P180" s="403"/>
      <c r="Q180" s="403"/>
      <c r="R180" s="403"/>
      <c r="S180" s="403"/>
      <c r="T180" s="403"/>
      <c r="U180" s="403"/>
      <c r="V180" s="403"/>
      <c r="W180" s="403"/>
      <c r="X180" s="403"/>
      <c r="Y180" s="403"/>
      <c r="Z180" s="403"/>
    </row>
    <row r="181" spans="2:26" x14ac:dyDescent="0.35">
      <c r="B181" s="403"/>
      <c r="C181" s="403"/>
      <c r="D181" s="403"/>
      <c r="E181" s="403"/>
      <c r="F181" s="403"/>
      <c r="G181" s="403"/>
      <c r="H181" s="403"/>
      <c r="I181" s="403"/>
      <c r="J181" s="403"/>
      <c r="K181" s="403"/>
      <c r="L181" s="403"/>
      <c r="M181" s="403"/>
      <c r="N181" s="403"/>
      <c r="O181" s="403"/>
      <c r="P181" s="403"/>
      <c r="Q181" s="403"/>
      <c r="R181" s="403"/>
      <c r="S181" s="403"/>
      <c r="T181" s="403"/>
      <c r="U181" s="403"/>
      <c r="V181" s="403"/>
      <c r="W181" s="403"/>
      <c r="X181" s="403"/>
      <c r="Y181" s="403"/>
      <c r="Z181" s="403"/>
    </row>
    <row r="182" spans="2:26" x14ac:dyDescent="0.35">
      <c r="B182" s="403"/>
      <c r="C182" s="403"/>
      <c r="D182" s="403"/>
      <c r="E182" s="403"/>
      <c r="F182" s="403"/>
      <c r="G182" s="403"/>
      <c r="H182" s="403"/>
      <c r="I182" s="403"/>
      <c r="J182" s="403"/>
      <c r="K182" s="403"/>
      <c r="L182" s="403"/>
      <c r="M182" s="403"/>
      <c r="N182" s="403"/>
      <c r="O182" s="403"/>
      <c r="P182" s="403"/>
      <c r="Q182" s="403"/>
      <c r="R182" s="403"/>
      <c r="S182" s="403"/>
      <c r="T182" s="403"/>
      <c r="U182" s="403"/>
      <c r="V182" s="403"/>
      <c r="W182" s="403"/>
      <c r="X182" s="403"/>
      <c r="Y182" s="403"/>
      <c r="Z182" s="403"/>
    </row>
  </sheetData>
  <mergeCells count="41">
    <mergeCell ref="X134:Y134"/>
    <mergeCell ref="X135:Y135"/>
    <mergeCell ref="X136:Y136"/>
    <mergeCell ref="D118:E118"/>
    <mergeCell ref="X127:Y127"/>
    <mergeCell ref="X128:Y128"/>
    <mergeCell ref="X129:Y129"/>
    <mergeCell ref="F132:J132"/>
    <mergeCell ref="X133:Y133"/>
    <mergeCell ref="Q7:Q9"/>
    <mergeCell ref="R7:W7"/>
    <mergeCell ref="X7:Y8"/>
    <mergeCell ref="D115:E115"/>
    <mergeCell ref="B10:C10"/>
    <mergeCell ref="F10:J10"/>
    <mergeCell ref="B11:J11"/>
    <mergeCell ref="B12:C12"/>
    <mergeCell ref="D13:J13"/>
    <mergeCell ref="B14:C14"/>
    <mergeCell ref="D14:J14"/>
    <mergeCell ref="D75:E75"/>
    <mergeCell ref="S88:S89"/>
    <mergeCell ref="U88:U89"/>
    <mergeCell ref="W88:W89"/>
    <mergeCell ref="D95:E95"/>
    <mergeCell ref="Z7:Z9"/>
    <mergeCell ref="R8:S8"/>
    <mergeCell ref="T8:U8"/>
    <mergeCell ref="V8:W8"/>
    <mergeCell ref="B2:Z2"/>
    <mergeCell ref="B3:Z3"/>
    <mergeCell ref="B4:Z4"/>
    <mergeCell ref="B7:C9"/>
    <mergeCell ref="D7:E9"/>
    <mergeCell ref="F7:J9"/>
    <mergeCell ref="K7:K9"/>
    <mergeCell ref="L7:L9"/>
    <mergeCell ref="M7:M9"/>
    <mergeCell ref="N7:N9"/>
    <mergeCell ref="O7:O9"/>
    <mergeCell ref="P7:P9"/>
  </mergeCells>
  <printOptions horizontalCentered="1"/>
  <pageMargins left="0.196850393700787" right="0.27559055118110198" top="0.511811023622047" bottom="0.62992125984252001" header="0.31496062992126" footer="0.39370078740157499"/>
  <pageSetup paperSize="9" scale="55" orientation="landscape" horizontalDpi="4294967293"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K67"/>
  <sheetViews>
    <sheetView workbookViewId="0">
      <selection activeCell="G44" sqref="G44:H47"/>
    </sheetView>
  </sheetViews>
  <sheetFormatPr defaultRowHeight="14.5" x14ac:dyDescent="0.35"/>
  <cols>
    <col min="1" max="2" width="2.6328125" customWidth="1"/>
    <col min="3" max="3" width="25.6328125" customWidth="1"/>
    <col min="4" max="5" width="2.6328125" customWidth="1"/>
    <col min="6" max="6" width="14.26953125" customWidth="1"/>
    <col min="7" max="7" width="9.26953125" customWidth="1"/>
    <col min="8" max="10" width="10.54296875" customWidth="1"/>
    <col min="11" max="11" width="13.6328125" customWidth="1"/>
  </cols>
  <sheetData>
    <row r="1" spans="1:11" s="3" customFormat="1" ht="15.5" x14ac:dyDescent="0.35">
      <c r="A1" s="487" t="s">
        <v>229</v>
      </c>
      <c r="B1" s="487"/>
      <c r="C1" s="487"/>
      <c r="D1" s="487"/>
      <c r="E1" s="487"/>
      <c r="F1" s="487"/>
      <c r="G1" s="487"/>
      <c r="H1" s="487"/>
      <c r="I1" s="487"/>
      <c r="J1" s="487"/>
      <c r="K1" s="487"/>
    </row>
    <row r="3" spans="1:11" s="7" customFormat="1" ht="34.5" customHeight="1" x14ac:dyDescent="0.35">
      <c r="A3" s="480" t="s">
        <v>15</v>
      </c>
      <c r="B3" s="480"/>
      <c r="C3" s="480"/>
      <c r="D3" s="480" t="s">
        <v>2</v>
      </c>
      <c r="E3" s="480"/>
      <c r="F3" s="480"/>
      <c r="G3" s="12" t="s">
        <v>10</v>
      </c>
      <c r="H3" s="20" t="s">
        <v>375</v>
      </c>
      <c r="I3" s="20" t="s">
        <v>376</v>
      </c>
      <c r="J3" s="1" t="s">
        <v>377</v>
      </c>
      <c r="K3" s="2" t="s">
        <v>378</v>
      </c>
    </row>
    <row r="4" spans="1:11" s="48" customFormat="1" ht="11.5" x14ac:dyDescent="0.35">
      <c r="A4" s="23" t="e">
        <f>'MASTER TABEL 4.1 RENSTRA'!#REF!</f>
        <v>#REF!</v>
      </c>
      <c r="B4" s="483" t="e">
        <f ca="1">_xlfn.SINGLE('MASTER TABEL 4.1 RENSTRA'!#REF!)</f>
        <v>#NAME?</v>
      </c>
      <c r="C4" s="484"/>
      <c r="D4" s="23" t="e">
        <f>'MASTER TABEL 4.1 RENSTRA'!#REF!</f>
        <v>#REF!</v>
      </c>
      <c r="E4" s="483" t="e">
        <f ca="1">_xlfn.SINGLE('MASTER TABEL 4.1 RENSTRA'!#REF!)</f>
        <v>#NAME?</v>
      </c>
      <c r="F4" s="484"/>
      <c r="G4" s="47" t="e">
        <f>'MASTER TABEL 4.1 RENSTRA'!#REF!</f>
        <v>#REF!</v>
      </c>
      <c r="H4" s="23"/>
      <c r="I4" s="23" t="e">
        <f>'MASTER TABEL 4.1 RENSTRA'!#REF!</f>
        <v>#REF!</v>
      </c>
      <c r="J4" s="24"/>
      <c r="K4" s="25"/>
    </row>
    <row r="5" spans="1:11" s="48" customFormat="1" ht="11.5" x14ac:dyDescent="0.35">
      <c r="A5" s="23"/>
      <c r="B5" s="46" t="e">
        <f>'MASTER TABEL 4.1 RENSTRA'!#REF!</f>
        <v>#REF!</v>
      </c>
      <c r="C5" s="47" t="e">
        <f>'MASTER TABEL 4.1 RENSTRA'!#REF!</f>
        <v>#REF!</v>
      </c>
      <c r="D5" s="46"/>
      <c r="E5" s="46" t="e">
        <f>'MASTER TABEL 4.1 RENSTRA'!#REF!</f>
        <v>#REF!</v>
      </c>
      <c r="F5" s="47" t="e">
        <f>'MASTER TABEL 4.1 RENSTRA'!#REF!</f>
        <v>#REF!</v>
      </c>
      <c r="G5" s="47" t="e">
        <f>'MASTER TABEL 4.1 RENSTRA'!#REF!</f>
        <v>#REF!</v>
      </c>
      <c r="H5" s="23"/>
      <c r="I5" s="23" t="e">
        <f>'MASTER TABEL 4.1 RENSTRA'!#REF!</f>
        <v>#REF!</v>
      </c>
      <c r="J5" s="24"/>
      <c r="K5" s="25"/>
    </row>
    <row r="6" spans="1:11" s="48" customFormat="1" ht="11.5" x14ac:dyDescent="0.35">
      <c r="A6" s="23"/>
      <c r="B6" s="46" t="e">
        <f>'MASTER TABEL 4.1 RENSTRA'!#REF!</f>
        <v>#REF!</v>
      </c>
      <c r="C6" s="47" t="e">
        <f>'MASTER TABEL 4.1 RENSTRA'!#REF!</f>
        <v>#REF!</v>
      </c>
      <c r="D6" s="46"/>
      <c r="E6" s="46" t="e">
        <f>'MASTER TABEL 4.1 RENSTRA'!#REF!</f>
        <v>#REF!</v>
      </c>
      <c r="F6" s="47" t="e">
        <f>'MASTER TABEL 4.1 RENSTRA'!#REF!</f>
        <v>#REF!</v>
      </c>
      <c r="G6" s="47" t="e">
        <f>'MASTER TABEL 4.1 RENSTRA'!#REF!</f>
        <v>#REF!</v>
      </c>
      <c r="H6" s="23"/>
      <c r="I6" s="23" t="e">
        <f>'MASTER TABEL 4.1 RENSTRA'!#REF!</f>
        <v>#REF!</v>
      </c>
      <c r="J6" s="24"/>
      <c r="K6" s="25"/>
    </row>
    <row r="7" spans="1:11" s="48" customFormat="1" ht="11.5" x14ac:dyDescent="0.35">
      <c r="A7" s="23"/>
      <c r="B7" s="46" t="e">
        <f>'MASTER TABEL 4.1 RENSTRA'!#REF!</f>
        <v>#REF!</v>
      </c>
      <c r="C7" s="47" t="e">
        <f>'MASTER TABEL 4.1 RENSTRA'!#REF!</f>
        <v>#REF!</v>
      </c>
      <c r="D7" s="46"/>
      <c r="E7" s="46" t="e">
        <f>'MASTER TABEL 4.1 RENSTRA'!#REF!</f>
        <v>#REF!</v>
      </c>
      <c r="F7" s="47" t="e">
        <f>'MASTER TABEL 4.1 RENSTRA'!#REF!</f>
        <v>#REF!</v>
      </c>
      <c r="G7" s="47" t="e">
        <f>'MASTER TABEL 4.1 RENSTRA'!#REF!</f>
        <v>#REF!</v>
      </c>
      <c r="H7" s="23"/>
      <c r="I7" s="23" t="e">
        <f>'MASTER TABEL 4.1 RENSTRA'!#REF!</f>
        <v>#REF!</v>
      </c>
      <c r="J7" s="24"/>
      <c r="K7" s="25"/>
    </row>
    <row r="8" spans="1:11" s="48" customFormat="1" ht="11.5" x14ac:dyDescent="0.35">
      <c r="A8" s="23"/>
      <c r="B8" s="46" t="e">
        <f>'MASTER TABEL 4.1 RENSTRA'!#REF!</f>
        <v>#REF!</v>
      </c>
      <c r="C8" s="47" t="e">
        <f>'MASTER TABEL 4.1 RENSTRA'!#REF!</f>
        <v>#REF!</v>
      </c>
      <c r="D8" s="46"/>
      <c r="E8" s="46" t="e">
        <f>'MASTER TABEL 4.1 RENSTRA'!#REF!</f>
        <v>#REF!</v>
      </c>
      <c r="F8" s="47" t="e">
        <f>'MASTER TABEL 4.1 RENSTRA'!#REF!</f>
        <v>#REF!</v>
      </c>
      <c r="G8" s="47" t="e">
        <f>'MASTER TABEL 4.1 RENSTRA'!#REF!</f>
        <v>#REF!</v>
      </c>
      <c r="H8" s="23"/>
      <c r="I8" s="23" t="e">
        <f>'MASTER TABEL 4.1 RENSTRA'!#REF!</f>
        <v>#REF!</v>
      </c>
      <c r="J8" s="24"/>
      <c r="K8" s="25"/>
    </row>
    <row r="9" spans="1:11" s="48" customFormat="1" ht="11.5" x14ac:dyDescent="0.35">
      <c r="A9" s="23">
        <f>'MASTER TABEL 4.1 RENSTRA'!A5</f>
        <v>1</v>
      </c>
      <c r="B9" s="483" t="str">
        <f>'MASTER TABEL 4.1 RENSTRA'!B5:D5</f>
        <v xml:space="preserve">Meningkatkan Kinerja Penyelenggaraan Pemerintah Daerah
</v>
      </c>
      <c r="C9" s="484"/>
      <c r="D9" s="23">
        <f>'MASTER TABEL 4.1 RENSTRA'!G5</f>
        <v>0</v>
      </c>
      <c r="E9" s="483" t="e">
        <f>'MASTER TABEL 4.1 RENSTRA'!H5:L5</f>
        <v>#VALUE!</v>
      </c>
      <c r="F9" s="484"/>
      <c r="G9" s="47" t="str">
        <f>'MASTER TABEL 4.1 RENSTRA'!M5</f>
        <v>Nilai</v>
      </c>
      <c r="H9" s="23"/>
      <c r="I9" s="23">
        <f>'MASTER TABEL 4.1 RENSTRA'!N5</f>
        <v>90</v>
      </c>
      <c r="J9" s="24"/>
      <c r="K9" s="25"/>
    </row>
    <row r="10" spans="1:11" s="48" customFormat="1" ht="11.5" x14ac:dyDescent="0.35">
      <c r="A10" s="23"/>
      <c r="B10" s="46" t="str">
        <f>'MASTER TABEL 4.1 RENSTRA'!B6</f>
        <v>1.1</v>
      </c>
      <c r="C10" s="47">
        <f>'MASTER TABEL 4.1 RENSTRA'!D6</f>
        <v>0</v>
      </c>
      <c r="D10" s="46"/>
      <c r="E10" s="46">
        <f>'MASTER TABEL 4.1 RENSTRA'!H6</f>
        <v>0</v>
      </c>
      <c r="F10" s="47">
        <f>'MASTER TABEL 4.1 RENSTRA'!L6</f>
        <v>0</v>
      </c>
      <c r="G10" s="47" t="str">
        <f>'MASTER TABEL 4.1 RENSTRA'!M6</f>
        <v>%</v>
      </c>
      <c r="H10" s="23"/>
      <c r="I10" s="23">
        <f>'MASTER TABEL 4.1 RENSTRA'!N6</f>
        <v>39.200000000000003</v>
      </c>
      <c r="J10" s="24"/>
      <c r="K10" s="25"/>
    </row>
    <row r="11" spans="1:11" s="48" customFormat="1" ht="23" x14ac:dyDescent="0.35">
      <c r="A11" s="23"/>
      <c r="B11" s="46">
        <f>'MASTER TABEL 4.1 RENSTRA'!B7</f>
        <v>0</v>
      </c>
      <c r="C11" s="47" t="str">
        <f>'MASTER TABEL 4.1 RENSTRA'!D7</f>
        <v>Program Pemberdayaan Masyarakat Desa dan Kelurahan</v>
      </c>
      <c r="D11" s="46"/>
      <c r="E11" s="46">
        <f>'MASTER TABEL 4.1 RENSTRA'!H7</f>
        <v>0</v>
      </c>
      <c r="F11" s="47">
        <f>'MASTER TABEL 4.1 RENSTRA'!L7</f>
        <v>0</v>
      </c>
      <c r="G11" s="47" t="str">
        <f>'MASTER TABEL 4.1 RENSTRA'!M7</f>
        <v>%</v>
      </c>
      <c r="H11" s="23"/>
      <c r="I11" s="23">
        <f>'MASTER TABEL 4.1 RENSTRA'!N7</f>
        <v>39.979999999999997</v>
      </c>
      <c r="J11" s="24"/>
      <c r="K11" s="25"/>
    </row>
    <row r="12" spans="1:11" s="48" customFormat="1" ht="11.5" x14ac:dyDescent="0.35">
      <c r="A12" s="23"/>
      <c r="B12" s="46">
        <f>'MASTER TABEL 4.1 RENSTRA'!B8</f>
        <v>0</v>
      </c>
      <c r="C12" s="47" t="str">
        <f>'MASTER TABEL 4.1 RENSTRA'!D8</f>
        <v>1.1.1.1</v>
      </c>
      <c r="D12" s="46"/>
      <c r="E12" s="46">
        <f>'MASTER TABEL 4.1 RENSTRA'!H8</f>
        <v>0</v>
      </c>
      <c r="F12" s="47">
        <f>'MASTER TABEL 4.1 RENSTRA'!L8</f>
        <v>0</v>
      </c>
      <c r="G12" s="47" t="str">
        <f>'MASTER TABEL 4.1 RENSTRA'!M8</f>
        <v>jenis</v>
      </c>
      <c r="H12" s="23"/>
      <c r="I12" s="23">
        <f>'MASTER TABEL 4.1 RENSTRA'!N8</f>
        <v>3</v>
      </c>
      <c r="J12" s="24"/>
      <c r="K12" s="25"/>
    </row>
    <row r="13" spans="1:11" s="48" customFormat="1" ht="80.5" x14ac:dyDescent="0.35">
      <c r="A13" s="23"/>
      <c r="B13" s="46">
        <f>'MASTER TABEL 4.1 RENSTRA'!B9</f>
        <v>0</v>
      </c>
      <c r="C13" s="47">
        <f>'MASTER TABEL 4.1 RENSTRA'!D9</f>
        <v>0</v>
      </c>
      <c r="D13" s="46"/>
      <c r="E13" s="46">
        <f>'MASTER TABEL 4.1 RENSTRA'!H9</f>
        <v>0</v>
      </c>
      <c r="F13" s="47" t="str">
        <f>'MASTER TABEL 4.1 RENSTRA'!L9</f>
        <v>Jumlah Lembaga Kemasyarakatan yang Berpartisipasi dalam Forum Musyawarah Perencanaan Pembangunan di Kelurahan</v>
      </c>
      <c r="G13" s="47" t="str">
        <f>'MASTER TABEL 4.1 RENSTRA'!M9</f>
        <v>lembaga</v>
      </c>
      <c r="H13" s="23"/>
      <c r="I13" s="23">
        <f>'MASTER TABEL 4.1 RENSTRA'!N9</f>
        <v>9</v>
      </c>
      <c r="J13" s="24"/>
      <c r="K13" s="25"/>
    </row>
    <row r="14" spans="1:11" s="48" customFormat="1" ht="11.5" x14ac:dyDescent="0.35">
      <c r="A14" s="23">
        <f>'MASTER TABEL 4.1 RENSTRA'!A10</f>
        <v>0</v>
      </c>
      <c r="B14" s="483">
        <f>'MASTER TABEL 4.1 RENSTRA'!B10:D10</f>
        <v>0</v>
      </c>
      <c r="C14" s="484"/>
      <c r="D14" s="23">
        <f>'MASTER TABEL 4.1 RENSTRA'!G10</f>
        <v>0</v>
      </c>
      <c r="E14" s="483" t="e">
        <f>'MASTER TABEL 4.1 RENSTRA'!H10:L10</f>
        <v>#VALUE!</v>
      </c>
      <c r="F14" s="484"/>
      <c r="G14" s="47" t="str">
        <f>'MASTER TABEL 4.1 RENSTRA'!M10</f>
        <v>unit</v>
      </c>
      <c r="H14" s="23"/>
      <c r="I14" s="23">
        <f>'MASTER TABEL 4.1 RENSTRA'!N10</f>
        <v>8</v>
      </c>
      <c r="J14" s="24"/>
      <c r="K14" s="25"/>
    </row>
    <row r="15" spans="1:11" s="48" customFormat="1" ht="69" x14ac:dyDescent="0.35">
      <c r="A15" s="23"/>
      <c r="B15" s="46">
        <f>'MASTER TABEL 4.1 RENSTRA'!B11</f>
        <v>0</v>
      </c>
      <c r="C15" s="47">
        <f>'MASTER TABEL 4.1 RENSTRA'!D11</f>
        <v>0</v>
      </c>
      <c r="D15" s="46"/>
      <c r="E15" s="46">
        <f>'MASTER TABEL 4.1 RENSTRA'!H11</f>
        <v>0</v>
      </c>
      <c r="F15" s="47" t="str">
        <f>'MASTER TABEL 4.1 RENSTRA'!L11</f>
        <v xml:space="preserve">Jumlah Pokmas dan Ormas yang Melaksanakan Pemberdayaan Masyarakat di Kelurahan </v>
      </c>
      <c r="G15" s="47" t="str">
        <f>'MASTER TABEL 4.1 RENSTRA'!M11</f>
        <v>pokmas/ormas</v>
      </c>
      <c r="H15" s="23"/>
      <c r="I15" s="23">
        <f>'MASTER TABEL 4.1 RENSTRA'!N11</f>
        <v>6</v>
      </c>
      <c r="J15" s="24"/>
      <c r="K15" s="25"/>
    </row>
    <row r="16" spans="1:11" s="48" customFormat="1" ht="11.5" x14ac:dyDescent="0.35">
      <c r="A16" s="23"/>
      <c r="B16" s="46">
        <f>'MASTER TABEL 4.1 RENSTRA'!B12</f>
        <v>0</v>
      </c>
      <c r="C16" s="47" t="str">
        <f>'MASTER TABEL 4.1 RENSTRA'!D12</f>
        <v>1.1.1.2</v>
      </c>
      <c r="D16" s="46"/>
      <c r="E16" s="46">
        <f>'MASTER TABEL 4.1 RENSTRA'!H12</f>
        <v>0</v>
      </c>
      <c r="F16" s="47">
        <f>'MASTER TABEL 4.1 RENSTRA'!L12</f>
        <v>0</v>
      </c>
      <c r="G16" s="47" t="str">
        <f>'MASTER TABEL 4.1 RENSTRA'!M12</f>
        <v>RT</v>
      </c>
      <c r="H16" s="23"/>
      <c r="I16" s="23">
        <f>'MASTER TABEL 4.1 RENSTRA'!N12</f>
        <v>107</v>
      </c>
      <c r="J16" s="24"/>
      <c r="K16" s="25"/>
    </row>
    <row r="17" spans="1:11" s="48" customFormat="1" ht="34.5" x14ac:dyDescent="0.35">
      <c r="A17" s="23"/>
      <c r="B17" s="46">
        <f>'MASTER TABEL 4.1 RENSTRA'!B13</f>
        <v>0</v>
      </c>
      <c r="C17" s="47">
        <f>'MASTER TABEL 4.1 RENSTRA'!D13</f>
        <v>0</v>
      </c>
      <c r="D17" s="46"/>
      <c r="E17" s="46">
        <f>'MASTER TABEL 4.1 RENSTRA'!H13</f>
        <v>0</v>
      </c>
      <c r="F17" s="47" t="str">
        <f>'MASTER TABEL 4.1 RENSTRA'!L13</f>
        <v>Jumlah Lembaga Kemasyarakatan yang Diselenggarakan</v>
      </c>
      <c r="G17" s="47" t="str">
        <f>'MASTER TABEL 4.1 RENSTRA'!M13</f>
        <v>lembaga</v>
      </c>
      <c r="H17" s="23"/>
      <c r="I17" s="23">
        <f>'MASTER TABEL 4.1 RENSTRA'!N13</f>
        <v>1</v>
      </c>
      <c r="J17" s="24"/>
      <c r="K17" s="25"/>
    </row>
    <row r="18" spans="1:11" s="48" customFormat="1" ht="11.5" x14ac:dyDescent="0.35">
      <c r="A18" s="23"/>
      <c r="B18" s="46">
        <f>'MASTER TABEL 4.1 RENSTRA'!B14</f>
        <v>0</v>
      </c>
      <c r="C18" s="47">
        <f>'MASTER TABEL 4.1 RENSTRA'!D14</f>
        <v>0</v>
      </c>
      <c r="D18" s="46"/>
      <c r="E18" s="46">
        <f>'MASTER TABEL 4.1 RENSTRA'!H14</f>
        <v>0</v>
      </c>
      <c r="F18" s="47">
        <f>'MASTER TABEL 4.1 RENSTRA'!L14</f>
        <v>0</v>
      </c>
      <c r="G18" s="47">
        <f>'MASTER TABEL 4.1 RENSTRA'!M14</f>
        <v>0</v>
      </c>
      <c r="H18" s="23"/>
      <c r="I18" s="23">
        <f>'MASTER TABEL 4.1 RENSTRA'!N14</f>
        <v>0</v>
      </c>
      <c r="J18" s="24"/>
      <c r="K18" s="25"/>
    </row>
    <row r="19" spans="1:11" s="48" customFormat="1" ht="11.5" x14ac:dyDescent="0.35">
      <c r="A19" s="23">
        <f>'MASTER TABEL 4.1 RENSTRA'!A15</f>
        <v>0</v>
      </c>
      <c r="B19" s="483" t="str">
        <f>'MASTER TABEL 4.1 RENSTRA'!B15:D15</f>
        <v>1.2</v>
      </c>
      <c r="C19" s="484"/>
      <c r="D19" s="23">
        <f>'MASTER TABEL 4.1 RENSTRA'!G15</f>
        <v>0</v>
      </c>
      <c r="E19" s="483" t="e">
        <f>'MASTER TABEL 4.1 RENSTRA'!H15:L15</f>
        <v>#VALUE!</v>
      </c>
      <c r="F19" s="484"/>
      <c r="G19" s="47" t="str">
        <f>'MASTER TABEL 4.1 RENSTRA'!M15</f>
        <v>Nilai</v>
      </c>
      <c r="H19" s="23"/>
      <c r="I19" s="23">
        <f>'MASTER TABEL 4.1 RENSTRA'!N15</f>
        <v>97.81</v>
      </c>
      <c r="J19" s="24"/>
      <c r="K19" s="25"/>
    </row>
    <row r="20" spans="1:11" s="48" customFormat="1" ht="23" x14ac:dyDescent="0.35">
      <c r="A20" s="23"/>
      <c r="B20" s="46">
        <f>'MASTER TABEL 4.1 RENSTRA'!B16</f>
        <v>0</v>
      </c>
      <c r="C20" s="47" t="str">
        <f>'MASTER TABEL 4.1 RENSTRA'!D16</f>
        <v>Program Penyelenggaraan Pemerintahan dan Pelayanan Publik</v>
      </c>
      <c r="D20" s="46"/>
      <c r="E20" s="46">
        <f>'MASTER TABEL 4.1 RENSTRA'!H16</f>
        <v>0</v>
      </c>
      <c r="F20" s="47">
        <f>'MASTER TABEL 4.1 RENSTRA'!L16</f>
        <v>0</v>
      </c>
      <c r="G20" s="47" t="str">
        <f>'MASTER TABEL 4.1 RENSTRA'!M16</f>
        <v>%</v>
      </c>
      <c r="H20" s="23"/>
      <c r="I20" s="23">
        <f>'MASTER TABEL 4.1 RENSTRA'!N16</f>
        <v>100</v>
      </c>
      <c r="J20" s="24"/>
      <c r="K20" s="25"/>
    </row>
    <row r="21" spans="1:11" s="48" customFormat="1" ht="11.5" x14ac:dyDescent="0.35">
      <c r="A21" s="23"/>
      <c r="B21" s="46">
        <f>'MASTER TABEL 4.1 RENSTRA'!B17</f>
        <v>0</v>
      </c>
      <c r="C21" s="47" t="str">
        <f>'MASTER TABEL 4.1 RENSTRA'!D17</f>
        <v>1.2.1.1</v>
      </c>
      <c r="D21" s="46"/>
      <c r="E21" s="46">
        <f>'MASTER TABEL 4.1 RENSTRA'!H17</f>
        <v>0</v>
      </c>
      <c r="F21" s="47">
        <f>'MASTER TABEL 4.1 RENSTRA'!L17</f>
        <v>0</v>
      </c>
      <c r="G21" s="47" t="str">
        <f>'MASTER TABEL 4.1 RENSTRA'!M17</f>
        <v>laporan</v>
      </c>
      <c r="H21" s="23"/>
      <c r="I21" s="23">
        <f>'MASTER TABEL 4.1 RENSTRA'!N17</f>
        <v>4</v>
      </c>
      <c r="J21" s="24"/>
      <c r="K21" s="25"/>
    </row>
    <row r="22" spans="1:11" s="48" customFormat="1" ht="57.5" x14ac:dyDescent="0.35">
      <c r="A22" s="23"/>
      <c r="B22" s="46">
        <f>'MASTER TABEL 4.1 RENSTRA'!B18</f>
        <v>0</v>
      </c>
      <c r="C22" s="47">
        <f>'MASTER TABEL 4.1 RENSTRA'!D18</f>
        <v>0</v>
      </c>
      <c r="D22" s="46"/>
      <c r="E22" s="46">
        <f>'MASTER TABEL 4.1 RENSTRA'!H18</f>
        <v>0</v>
      </c>
      <c r="F22" s="47" t="str">
        <f>'MASTER TABEL 4.1 RENSTRA'!L18</f>
        <v xml:space="preserve">Jumlah Dokumen Peningkatan Efektifitas Kegiatan Pemerintahan di Tingkat Kecamatan </v>
      </c>
      <c r="G22" s="47" t="str">
        <f>'MASTER TABEL 4.1 RENSTRA'!M18</f>
        <v>dokumen</v>
      </c>
      <c r="H22" s="23"/>
      <c r="I22" s="23">
        <f>'MASTER TABEL 4.1 RENSTRA'!N18</f>
        <v>1</v>
      </c>
      <c r="J22" s="24"/>
      <c r="K22" s="25"/>
    </row>
    <row r="23" spans="1:11" s="48" customFormat="1" ht="11.5" x14ac:dyDescent="0.35">
      <c r="A23" s="23"/>
      <c r="B23" s="46">
        <f>'MASTER TABEL 4.1 RENSTRA'!B19</f>
        <v>0</v>
      </c>
      <c r="C23" s="47" t="str">
        <f>'MASTER TABEL 4.1 RENSTRA'!D19</f>
        <v>1.2.1.2</v>
      </c>
      <c r="D23" s="46"/>
      <c r="E23" s="46">
        <f>'MASTER TABEL 4.1 RENSTRA'!H19</f>
        <v>0</v>
      </c>
      <c r="F23" s="47">
        <f>'MASTER TABEL 4.1 RENSTRA'!L19</f>
        <v>0</v>
      </c>
      <c r="G23" s="47" t="str">
        <f>'MASTER TABEL 4.1 RENSTRA'!M19</f>
        <v>kali</v>
      </c>
      <c r="H23" s="23"/>
      <c r="I23" s="23">
        <f>'MASTER TABEL 4.1 RENSTRA'!N19</f>
        <v>12</v>
      </c>
      <c r="J23" s="24"/>
      <c r="K23" s="25"/>
    </row>
    <row r="24" spans="1:11" s="48" customFormat="1" ht="11.5" x14ac:dyDescent="0.35">
      <c r="A24" s="23">
        <f>'MASTER TABEL 4.1 RENSTRA'!A20</f>
        <v>0</v>
      </c>
      <c r="B24" s="483">
        <f>'MASTER TABEL 4.1 RENSTRA'!B20:D20</f>
        <v>0</v>
      </c>
      <c r="C24" s="484"/>
      <c r="D24" s="23">
        <f>'MASTER TABEL 4.1 RENSTRA'!G20</f>
        <v>0</v>
      </c>
      <c r="E24" s="483" t="e">
        <f>'MASTER TABEL 4.1 RENSTRA'!H20:L20</f>
        <v>#VALUE!</v>
      </c>
      <c r="F24" s="484"/>
      <c r="G24" s="47" t="str">
        <f>'MASTER TABEL 4.1 RENSTRA'!M20</f>
        <v>dokumen</v>
      </c>
      <c r="H24" s="23"/>
      <c r="I24" s="23">
        <f>'MASTER TABEL 4.1 RENSTRA'!N20</f>
        <v>576</v>
      </c>
      <c r="J24" s="24"/>
      <c r="K24" s="25"/>
    </row>
    <row r="25" spans="1:11" s="48" customFormat="1" ht="11.5" x14ac:dyDescent="0.35">
      <c r="A25" s="23"/>
      <c r="B25" s="46">
        <f>'MASTER TABEL 4.1 RENSTRA'!B21</f>
        <v>0</v>
      </c>
      <c r="C25" s="47" t="str">
        <f>'MASTER TABEL 4.1 RENSTRA'!D21</f>
        <v>1.2.1.3</v>
      </c>
      <c r="D25" s="46"/>
      <c r="E25" s="46">
        <f>'MASTER TABEL 4.1 RENSTRA'!H21</f>
        <v>0</v>
      </c>
      <c r="F25" s="47">
        <f>'MASTER TABEL 4.1 RENSTRA'!L21</f>
        <v>0</v>
      </c>
      <c r="G25" s="47" t="str">
        <f>'MASTER TABEL 4.1 RENSTRA'!M21</f>
        <v>urusan</v>
      </c>
      <c r="H25" s="23"/>
      <c r="I25" s="23">
        <f>'MASTER TABEL 4.1 RENSTRA'!N21</f>
        <v>10</v>
      </c>
      <c r="J25" s="24"/>
      <c r="K25" s="25"/>
    </row>
    <row r="26" spans="1:11" s="48" customFormat="1" ht="46" x14ac:dyDescent="0.35">
      <c r="A26" s="23"/>
      <c r="B26" s="46">
        <f>'MASTER TABEL 4.1 RENSTRA'!B22</f>
        <v>0</v>
      </c>
      <c r="C26" s="47">
        <f>'MASTER TABEL 4.1 RENSTRA'!D22</f>
        <v>0</v>
      </c>
      <c r="D26" s="46"/>
      <c r="E26" s="46">
        <f>'MASTER TABEL 4.1 RENSTRA'!H22</f>
        <v>0</v>
      </c>
      <c r="F26" s="47" t="str">
        <f>'MASTER TABEL 4.1 RENSTRA'!L22</f>
        <v>Jumlah Laporan Pelaksanaan Kewenangan Lain yang Dilimpahkan</v>
      </c>
      <c r="G26" s="47" t="str">
        <f>'MASTER TABEL 4.1 RENSTRA'!M22</f>
        <v>laporan</v>
      </c>
      <c r="H26" s="23"/>
      <c r="I26" s="23">
        <f>'MASTER TABEL 4.1 RENSTRA'!N22</f>
        <v>10</v>
      </c>
      <c r="J26" s="24"/>
      <c r="K26" s="25"/>
    </row>
    <row r="27" spans="1:11" s="48" customFormat="1" ht="23" x14ac:dyDescent="0.35">
      <c r="A27" s="23"/>
      <c r="B27" s="46">
        <f>'MASTER TABEL 4.1 RENSTRA'!B23</f>
        <v>0</v>
      </c>
      <c r="C27" s="47" t="str">
        <f>'MASTER TABEL 4.1 RENSTRA'!D23</f>
        <v>Program Penyelenggaraan Urusan Pemerintahan Umum</v>
      </c>
      <c r="D27" s="46"/>
      <c r="E27" s="46">
        <f>'MASTER TABEL 4.1 RENSTRA'!H23</f>
        <v>0</v>
      </c>
      <c r="F27" s="47">
        <f>'MASTER TABEL 4.1 RENSTRA'!L23</f>
        <v>0</v>
      </c>
      <c r="G27" s="47" t="str">
        <f>'MASTER TABEL 4.1 RENSTRA'!M23</f>
        <v>%</v>
      </c>
      <c r="H27" s="23"/>
      <c r="I27" s="23">
        <f>'MASTER TABEL 4.1 RENSTRA'!N23</f>
        <v>100</v>
      </c>
      <c r="J27" s="24"/>
      <c r="K27" s="25"/>
    </row>
    <row r="28" spans="1:11" s="48" customFormat="1" ht="11.5" x14ac:dyDescent="0.35">
      <c r="A28" s="23"/>
      <c r="B28" s="46" t="e">
        <f>'MASTER TABEL 4.1 RENSTRA'!#REF!</f>
        <v>#REF!</v>
      </c>
      <c r="C28" s="47" t="e">
        <f>'MASTER TABEL 4.1 RENSTRA'!#REF!</f>
        <v>#REF!</v>
      </c>
      <c r="D28" s="46"/>
      <c r="E28" s="46" t="e">
        <f>'MASTER TABEL 4.1 RENSTRA'!#REF!</f>
        <v>#REF!</v>
      </c>
      <c r="F28" s="47" t="e">
        <f>'MASTER TABEL 4.1 RENSTRA'!#REF!</f>
        <v>#REF!</v>
      </c>
      <c r="G28" s="47" t="e">
        <f>'MASTER TABEL 4.1 RENSTRA'!#REF!</f>
        <v>#REF!</v>
      </c>
      <c r="H28" s="23"/>
      <c r="I28" s="23" t="e">
        <f>'MASTER TABEL 4.1 RENSTRA'!#REF!</f>
        <v>#REF!</v>
      </c>
      <c r="J28" s="24"/>
      <c r="K28" s="25"/>
    </row>
    <row r="29" spans="1:11" s="4" customFormat="1" ht="11.5" x14ac:dyDescent="0.25"/>
    <row r="30" spans="1:11" s="4" customFormat="1" ht="14.5" customHeight="1" x14ac:dyDescent="0.25">
      <c r="I30" s="477" t="s">
        <v>231</v>
      </c>
      <c r="J30" s="477"/>
      <c r="K30" s="477"/>
    </row>
    <row r="31" spans="1:11" s="4" customFormat="1" ht="14.5" customHeight="1" x14ac:dyDescent="0.25">
      <c r="I31" s="477" t="s">
        <v>233</v>
      </c>
      <c r="J31" s="477"/>
      <c r="K31" s="477"/>
    </row>
    <row r="32" spans="1:11" s="4" customFormat="1" ht="11.5" x14ac:dyDescent="0.25">
      <c r="I32" s="477"/>
      <c r="J32" s="477"/>
      <c r="K32" s="477"/>
    </row>
    <row r="33" spans="1:11" s="4" customFormat="1" ht="11.5" x14ac:dyDescent="0.25">
      <c r="I33" s="477"/>
      <c r="J33" s="477"/>
      <c r="K33" s="477"/>
    </row>
    <row r="34" spans="1:11" s="4" customFormat="1" ht="11.5" x14ac:dyDescent="0.25">
      <c r="I34" s="477"/>
      <c r="J34" s="477"/>
      <c r="K34" s="477"/>
    </row>
    <row r="35" spans="1:11" s="4" customFormat="1" ht="14.5" customHeight="1" x14ac:dyDescent="0.25">
      <c r="I35" s="477"/>
      <c r="J35" s="477"/>
      <c r="K35" s="477"/>
    </row>
    <row r="36" spans="1:11" s="4" customFormat="1" ht="11.5" x14ac:dyDescent="0.25">
      <c r="I36" s="477" t="s">
        <v>5</v>
      </c>
      <c r="J36" s="477"/>
      <c r="K36" s="477"/>
    </row>
    <row r="37" spans="1:11" s="4" customFormat="1" ht="11.5" x14ac:dyDescent="0.25">
      <c r="I37" s="477" t="s">
        <v>232</v>
      </c>
      <c r="J37" s="477"/>
      <c r="K37" s="477"/>
    </row>
    <row r="38" spans="1:11" s="4" customFormat="1" ht="11.5" x14ac:dyDescent="0.25">
      <c r="I38" s="477"/>
      <c r="J38" s="477"/>
      <c r="K38" s="477"/>
    </row>
    <row r="39" spans="1:11" s="4" customFormat="1" ht="11.5" x14ac:dyDescent="0.25">
      <c r="I39" s="477"/>
      <c r="J39" s="477"/>
      <c r="K39" s="477"/>
    </row>
    <row r="40" spans="1:11" s="4" customFormat="1" ht="11.5" x14ac:dyDescent="0.25"/>
    <row r="41" spans="1:11" s="4" customFormat="1" ht="19" customHeight="1" x14ac:dyDescent="0.25">
      <c r="A41" s="480" t="s">
        <v>224</v>
      </c>
      <c r="B41" s="480"/>
      <c r="C41" s="480"/>
      <c r="D41" s="480"/>
      <c r="E41" s="480"/>
      <c r="F41" s="480"/>
      <c r="G41" s="480"/>
      <c r="H41" s="480"/>
      <c r="I41" s="7"/>
      <c r="J41" s="18"/>
      <c r="K41" s="18"/>
    </row>
    <row r="42" spans="1:11" s="7" customFormat="1" ht="14.5" customHeight="1" x14ac:dyDescent="0.35">
      <c r="A42" s="494" t="s">
        <v>0</v>
      </c>
      <c r="B42" s="488" t="s">
        <v>7</v>
      </c>
      <c r="C42" s="490"/>
      <c r="D42" s="488" t="s">
        <v>5</v>
      </c>
      <c r="E42" s="489"/>
      <c r="F42" s="490"/>
      <c r="G42" s="488" t="s">
        <v>6</v>
      </c>
      <c r="H42" s="490"/>
      <c r="J42" s="18"/>
      <c r="K42" s="18"/>
    </row>
    <row r="43" spans="1:11" s="7" customFormat="1" ht="14.5" customHeight="1" x14ac:dyDescent="0.35">
      <c r="A43" s="495"/>
      <c r="B43" s="491"/>
      <c r="C43" s="493"/>
      <c r="D43" s="491"/>
      <c r="E43" s="492"/>
      <c r="F43" s="493"/>
      <c r="G43" s="491"/>
      <c r="H43" s="493"/>
      <c r="J43" s="18"/>
      <c r="K43" s="18"/>
    </row>
    <row r="44" spans="1:11" s="5" customFormat="1" ht="36" customHeight="1" x14ac:dyDescent="0.35">
      <c r="A44" s="9">
        <v>1</v>
      </c>
      <c r="B44" s="474" t="s">
        <v>222</v>
      </c>
      <c r="C44" s="475"/>
      <c r="D44" s="476"/>
      <c r="E44" s="476"/>
      <c r="F44" s="476"/>
      <c r="G44" s="500"/>
      <c r="H44" s="502"/>
      <c r="I44" s="6"/>
    </row>
    <row r="45" spans="1:11" s="5" customFormat="1" ht="36" customHeight="1" x14ac:dyDescent="0.35">
      <c r="A45" s="9">
        <v>2</v>
      </c>
      <c r="B45" s="474" t="s">
        <v>223</v>
      </c>
      <c r="C45" s="475"/>
      <c r="D45" s="476"/>
      <c r="E45" s="476"/>
      <c r="F45" s="476"/>
      <c r="G45" s="500"/>
      <c r="H45" s="502"/>
      <c r="I45" s="6"/>
    </row>
    <row r="46" spans="1:11" s="5" customFormat="1" ht="36" customHeight="1" x14ac:dyDescent="0.35">
      <c r="A46" s="9">
        <v>3</v>
      </c>
      <c r="B46" s="474" t="s">
        <v>223</v>
      </c>
      <c r="C46" s="475"/>
      <c r="D46" s="476"/>
      <c r="E46" s="476"/>
      <c r="F46" s="476"/>
      <c r="G46" s="500"/>
      <c r="H46" s="502"/>
      <c r="I46" s="6"/>
    </row>
    <row r="47" spans="1:11" s="5" customFormat="1" ht="36" customHeight="1" x14ac:dyDescent="0.35">
      <c r="A47" s="9">
        <v>4</v>
      </c>
      <c r="B47" s="474" t="s">
        <v>223</v>
      </c>
      <c r="C47" s="475"/>
      <c r="D47" s="476"/>
      <c r="E47" s="476"/>
      <c r="F47" s="476"/>
      <c r="G47" s="500"/>
      <c r="H47" s="502"/>
      <c r="I47" s="6"/>
    </row>
    <row r="48" spans="1:11" s="4" customFormat="1" ht="11.5" x14ac:dyDescent="0.25"/>
    <row r="49" s="4" customFormat="1" ht="11.5" x14ac:dyDescent="0.25"/>
    <row r="50" s="4" customFormat="1" ht="11.5" x14ac:dyDescent="0.25"/>
    <row r="51" s="4" customFormat="1" ht="11.5" x14ac:dyDescent="0.25"/>
    <row r="52" s="4" customFormat="1" ht="11.5" x14ac:dyDescent="0.25"/>
    <row r="53" s="4" customFormat="1" ht="11.5" x14ac:dyDescent="0.25"/>
    <row r="54" s="4" customFormat="1" ht="11.5" x14ac:dyDescent="0.25"/>
    <row r="55" s="4" customFormat="1" ht="11.5" x14ac:dyDescent="0.25"/>
    <row r="56" s="4" customFormat="1" ht="11.5" x14ac:dyDescent="0.25"/>
    <row r="57" s="4" customFormat="1" ht="11.5" x14ac:dyDescent="0.25"/>
    <row r="58" s="4" customFormat="1" ht="11.5" x14ac:dyDescent="0.25"/>
    <row r="59" s="4" customFormat="1" ht="11.5" x14ac:dyDescent="0.25"/>
    <row r="60" s="4" customFormat="1" ht="11.5" x14ac:dyDescent="0.25"/>
    <row r="61" s="4" customFormat="1" ht="11.5" x14ac:dyDescent="0.25"/>
    <row r="62" s="4" customFormat="1" ht="11.5" x14ac:dyDescent="0.25"/>
    <row r="63" s="4" customFormat="1" ht="11.5" x14ac:dyDescent="0.25"/>
    <row r="64" s="4" customFormat="1" ht="11.5" x14ac:dyDescent="0.25"/>
    <row r="65" s="4" customFormat="1" ht="11.5" x14ac:dyDescent="0.25"/>
    <row r="66" s="4" customFormat="1" ht="11.5" x14ac:dyDescent="0.25"/>
    <row r="67" s="4" customFormat="1" ht="11.5" x14ac:dyDescent="0.25"/>
  </sheetData>
  <mergeCells count="40">
    <mergeCell ref="D46:F46"/>
    <mergeCell ref="B47:C47"/>
    <mergeCell ref="D47:F47"/>
    <mergeCell ref="B19:C19"/>
    <mergeCell ref="E19:F19"/>
    <mergeCell ref="B24:C24"/>
    <mergeCell ref="E24:F24"/>
    <mergeCell ref="B44:C44"/>
    <mergeCell ref="D44:F44"/>
    <mergeCell ref="B46:C46"/>
    <mergeCell ref="B45:C45"/>
    <mergeCell ref="D45:F45"/>
    <mergeCell ref="A41:H41"/>
    <mergeCell ref="A42:A43"/>
    <mergeCell ref="B42:C43"/>
    <mergeCell ref="D42:F43"/>
    <mergeCell ref="A1:K1"/>
    <mergeCell ref="A3:C3"/>
    <mergeCell ref="D3:F3"/>
    <mergeCell ref="B4:C4"/>
    <mergeCell ref="E4:F4"/>
    <mergeCell ref="B9:C9"/>
    <mergeCell ref="E9:F9"/>
    <mergeCell ref="B14:C14"/>
    <mergeCell ref="E14:F14"/>
    <mergeCell ref="I30:K30"/>
    <mergeCell ref="I31:K31"/>
    <mergeCell ref="I32:K32"/>
    <mergeCell ref="I33:K33"/>
    <mergeCell ref="I34:K34"/>
    <mergeCell ref="G47:H47"/>
    <mergeCell ref="G42:H43"/>
    <mergeCell ref="G44:H44"/>
    <mergeCell ref="G45:H45"/>
    <mergeCell ref="G46:H46"/>
    <mergeCell ref="I35:K35"/>
    <mergeCell ref="I36:K36"/>
    <mergeCell ref="I37:K37"/>
    <mergeCell ref="I38:K38"/>
    <mergeCell ref="I39:K39"/>
  </mergeCells>
  <pageMargins left="0" right="0.39370078740157483" top="0.59055118110236227" bottom="0.39370078740157483" header="0.31496062992125984" footer="0.31496062992125984"/>
  <pageSetup paperSize="9" orientation="landscape" horizontalDpi="4294967293"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73"/>
  <sheetViews>
    <sheetView workbookViewId="0">
      <selection activeCell="C70" sqref="C70:D70"/>
    </sheetView>
  </sheetViews>
  <sheetFormatPr defaultRowHeight="14.5" x14ac:dyDescent="0.35"/>
  <cols>
    <col min="1" max="1" width="3.90625" style="4" customWidth="1"/>
    <col min="2" max="2" width="42" style="4" customWidth="1"/>
    <col min="3" max="3" width="19.453125" style="4" customWidth="1"/>
    <col min="4" max="4" width="17" style="4" customWidth="1"/>
  </cols>
  <sheetData>
    <row r="1" spans="1:18" x14ac:dyDescent="0.35">
      <c r="A1" s="553" t="s">
        <v>238</v>
      </c>
      <c r="B1" s="553"/>
      <c r="C1" s="553"/>
      <c r="D1" s="553"/>
      <c r="E1" s="35"/>
      <c r="F1" s="35"/>
      <c r="G1" s="35"/>
      <c r="H1" s="35"/>
      <c r="I1" s="35"/>
      <c r="J1" s="35"/>
      <c r="K1" s="35"/>
      <c r="L1" s="35"/>
      <c r="M1" s="35"/>
      <c r="N1" s="35"/>
      <c r="O1" s="35"/>
      <c r="P1" s="35"/>
      <c r="Q1" s="35"/>
      <c r="R1" s="35"/>
    </row>
    <row r="2" spans="1:18" x14ac:dyDescent="0.35">
      <c r="A2" s="553" t="s">
        <v>239</v>
      </c>
      <c r="B2" s="553"/>
      <c r="C2" s="553"/>
      <c r="D2" s="553"/>
    </row>
    <row r="4" spans="1:18" s="88" customFormat="1" ht="28.75" customHeight="1" x14ac:dyDescent="0.35">
      <c r="A4" s="2" t="s">
        <v>240</v>
      </c>
      <c r="B4" s="2" t="s">
        <v>241</v>
      </c>
      <c r="C4" s="2" t="s">
        <v>242</v>
      </c>
      <c r="D4" s="1" t="s">
        <v>243</v>
      </c>
    </row>
    <row r="5" spans="1:18" s="13" customFormat="1" x14ac:dyDescent="0.35">
      <c r="A5" s="89" t="s">
        <v>244</v>
      </c>
      <c r="B5" s="90" t="s">
        <v>245</v>
      </c>
      <c r="C5" s="89" t="s">
        <v>246</v>
      </c>
      <c r="D5" s="89" t="s">
        <v>247</v>
      </c>
    </row>
    <row r="6" spans="1:18" x14ac:dyDescent="0.35">
      <c r="A6" s="22"/>
      <c r="B6" s="23"/>
      <c r="C6" s="22"/>
      <c r="D6" s="22"/>
    </row>
    <row r="7" spans="1:18" x14ac:dyDescent="0.35">
      <c r="A7" s="22"/>
      <c r="B7" s="23"/>
      <c r="C7" s="22"/>
      <c r="D7" s="22"/>
    </row>
    <row r="8" spans="1:18" x14ac:dyDescent="0.35">
      <c r="A8" s="22"/>
      <c r="B8" s="23"/>
      <c r="C8" s="22"/>
      <c r="D8" s="22"/>
    </row>
    <row r="9" spans="1:18" x14ac:dyDescent="0.35">
      <c r="A9" s="22"/>
      <c r="B9" s="23"/>
      <c r="C9" s="22"/>
      <c r="D9" s="22"/>
    </row>
    <row r="10" spans="1:18" x14ac:dyDescent="0.35">
      <c r="A10" s="22"/>
      <c r="B10" s="23"/>
      <c r="C10" s="22"/>
      <c r="D10" s="22"/>
    </row>
    <row r="11" spans="1:18" x14ac:dyDescent="0.35">
      <c r="A11" s="22"/>
      <c r="B11" s="23"/>
      <c r="C11" s="22"/>
      <c r="D11" s="22"/>
    </row>
    <row r="12" spans="1:18" x14ac:dyDescent="0.35">
      <c r="A12" s="22"/>
      <c r="B12" s="23"/>
      <c r="C12" s="22"/>
      <c r="D12" s="22"/>
    </row>
    <row r="13" spans="1:18" x14ac:dyDescent="0.35">
      <c r="A13" s="22"/>
      <c r="B13" s="23"/>
      <c r="C13" s="22"/>
      <c r="D13" s="22"/>
    </row>
    <row r="14" spans="1:18" x14ac:dyDescent="0.35">
      <c r="A14" s="4" t="s">
        <v>248</v>
      </c>
    </row>
    <row r="15" spans="1:18" x14ac:dyDescent="0.35">
      <c r="A15" s="91" t="s">
        <v>249</v>
      </c>
      <c r="B15" s="554" t="s">
        <v>250</v>
      </c>
      <c r="C15" s="554"/>
      <c r="D15" s="554"/>
    </row>
    <row r="16" spans="1:18" ht="24" customHeight="1" x14ac:dyDescent="0.35">
      <c r="A16" s="92" t="s">
        <v>251</v>
      </c>
      <c r="B16" s="555" t="s">
        <v>252</v>
      </c>
      <c r="C16" s="555"/>
      <c r="D16" s="555"/>
    </row>
    <row r="17" spans="1:4" x14ac:dyDescent="0.35">
      <c r="A17" s="91"/>
      <c r="B17" s="14" t="s">
        <v>253</v>
      </c>
    </row>
    <row r="18" spans="1:4" ht="25" customHeight="1" x14ac:dyDescent="0.35">
      <c r="A18" s="92" t="s">
        <v>254</v>
      </c>
      <c r="B18" s="555" t="s">
        <v>255</v>
      </c>
      <c r="C18" s="555"/>
      <c r="D18" s="555"/>
    </row>
    <row r="19" spans="1:4" ht="26.5" customHeight="1" x14ac:dyDescent="0.35">
      <c r="A19" s="92" t="s">
        <v>256</v>
      </c>
      <c r="B19" s="555" t="s">
        <v>257</v>
      </c>
      <c r="C19" s="555"/>
      <c r="D19" s="555"/>
    </row>
    <row r="21" spans="1:4" s="88" customFormat="1" ht="23.5" customHeight="1" x14ac:dyDescent="0.35">
      <c r="A21" s="2"/>
      <c r="B21" s="2" t="s">
        <v>194</v>
      </c>
      <c r="C21" s="2" t="s">
        <v>258</v>
      </c>
      <c r="D21" s="2" t="s">
        <v>259</v>
      </c>
    </row>
    <row r="22" spans="1:4" x14ac:dyDescent="0.35">
      <c r="A22" s="22">
        <v>1</v>
      </c>
      <c r="B22" s="22"/>
      <c r="C22" s="93"/>
      <c r="D22" s="94"/>
    </row>
    <row r="23" spans="1:4" x14ac:dyDescent="0.35">
      <c r="A23" s="22">
        <v>2</v>
      </c>
      <c r="B23" s="22"/>
      <c r="C23" s="22"/>
      <c r="D23" s="94"/>
    </row>
    <row r="24" spans="1:4" x14ac:dyDescent="0.35">
      <c r="A24" s="22">
        <v>3</v>
      </c>
      <c r="B24" s="22"/>
      <c r="C24" s="22"/>
      <c r="D24" s="94"/>
    </row>
    <row r="25" spans="1:4" x14ac:dyDescent="0.35">
      <c r="A25" s="22">
        <v>4</v>
      </c>
      <c r="B25" s="22"/>
      <c r="C25" s="22"/>
      <c r="D25" s="94"/>
    </row>
    <row r="26" spans="1:4" x14ac:dyDescent="0.35">
      <c r="A26" s="22">
        <v>5</v>
      </c>
      <c r="B26" s="22"/>
      <c r="C26" s="22"/>
      <c r="D26" s="94"/>
    </row>
    <row r="27" spans="1:4" x14ac:dyDescent="0.35">
      <c r="A27" s="22">
        <v>6</v>
      </c>
      <c r="B27" s="22"/>
      <c r="C27" s="22"/>
      <c r="D27" s="94"/>
    </row>
    <row r="28" spans="1:4" x14ac:dyDescent="0.35">
      <c r="A28" s="22">
        <v>7</v>
      </c>
      <c r="B28" s="22"/>
      <c r="C28" s="93"/>
      <c r="D28" s="22"/>
    </row>
    <row r="29" spans="1:4" x14ac:dyDescent="0.35">
      <c r="B29" s="6"/>
      <c r="C29" s="482"/>
      <c r="D29" s="482"/>
    </row>
    <row r="30" spans="1:4" x14ac:dyDescent="0.35">
      <c r="B30" s="6"/>
      <c r="C30" s="482" t="s">
        <v>231</v>
      </c>
      <c r="D30" s="482"/>
    </row>
    <row r="31" spans="1:4" x14ac:dyDescent="0.35">
      <c r="B31" s="6" t="s">
        <v>260</v>
      </c>
      <c r="C31" s="482" t="s">
        <v>233</v>
      </c>
      <c r="D31" s="482"/>
    </row>
    <row r="32" spans="1:4" x14ac:dyDescent="0.35">
      <c r="B32" s="6"/>
      <c r="C32" s="482"/>
      <c r="D32" s="482"/>
    </row>
    <row r="33" spans="1:18" x14ac:dyDescent="0.35">
      <c r="B33" s="6"/>
      <c r="C33" s="482"/>
      <c r="D33" s="482"/>
    </row>
    <row r="34" spans="1:18" x14ac:dyDescent="0.35">
      <c r="B34" s="6"/>
      <c r="C34" s="482"/>
      <c r="D34" s="482"/>
    </row>
    <row r="35" spans="1:18" x14ac:dyDescent="0.35">
      <c r="B35" s="6" t="s">
        <v>261</v>
      </c>
      <c r="C35" s="482" t="s">
        <v>262</v>
      </c>
      <c r="D35" s="482"/>
    </row>
    <row r="36" spans="1:18" x14ac:dyDescent="0.35">
      <c r="C36" s="482" t="s">
        <v>263</v>
      </c>
      <c r="D36" s="482"/>
    </row>
    <row r="47" spans="1:18" x14ac:dyDescent="0.35">
      <c r="A47" s="4" t="s">
        <v>264</v>
      </c>
    </row>
    <row r="48" spans="1:18" x14ac:dyDescent="0.35">
      <c r="A48" s="553" t="s">
        <v>238</v>
      </c>
      <c r="B48" s="553"/>
      <c r="C48" s="553"/>
      <c r="D48" s="553"/>
      <c r="E48" s="35"/>
      <c r="F48" s="35"/>
      <c r="G48" s="35"/>
      <c r="H48" s="35"/>
      <c r="I48" s="35"/>
      <c r="J48" s="35"/>
      <c r="K48" s="35"/>
      <c r="L48" s="35"/>
      <c r="M48" s="35"/>
      <c r="N48" s="35"/>
      <c r="O48" s="35"/>
      <c r="P48" s="35"/>
      <c r="Q48" s="35"/>
      <c r="R48" s="35"/>
    </row>
    <row r="49" spans="1:4" x14ac:dyDescent="0.35">
      <c r="A49" s="553" t="s">
        <v>265</v>
      </c>
      <c r="B49" s="553"/>
      <c r="C49" s="553"/>
      <c r="D49" s="553"/>
    </row>
    <row r="51" spans="1:4" s="88" customFormat="1" ht="28.75" customHeight="1" x14ac:dyDescent="0.35">
      <c r="A51" s="2" t="s">
        <v>240</v>
      </c>
      <c r="B51" s="2" t="s">
        <v>241</v>
      </c>
      <c r="C51" s="2" t="s">
        <v>242</v>
      </c>
      <c r="D51" s="1" t="s">
        <v>243</v>
      </c>
    </row>
    <row r="52" spans="1:4" s="13" customFormat="1" x14ac:dyDescent="0.35">
      <c r="A52" s="89" t="s">
        <v>244</v>
      </c>
      <c r="B52" s="90" t="s">
        <v>245</v>
      </c>
      <c r="C52" s="89" t="s">
        <v>246</v>
      </c>
      <c r="D52" s="89" t="s">
        <v>247</v>
      </c>
    </row>
    <row r="53" spans="1:4" x14ac:dyDescent="0.35">
      <c r="A53" s="22">
        <v>1</v>
      </c>
      <c r="B53" s="22" t="s">
        <v>266</v>
      </c>
      <c r="C53" s="95" t="s">
        <v>267</v>
      </c>
      <c r="D53" s="96" t="s">
        <v>268</v>
      </c>
    </row>
    <row r="54" spans="1:4" x14ac:dyDescent="0.35">
      <c r="A54" s="22"/>
      <c r="B54" s="22"/>
      <c r="C54" s="95" t="s">
        <v>269</v>
      </c>
      <c r="D54" s="96" t="s">
        <v>270</v>
      </c>
    </row>
    <row r="55" spans="1:4" x14ac:dyDescent="0.35">
      <c r="A55" s="22"/>
      <c r="B55" s="97"/>
      <c r="C55" s="98" t="s">
        <v>271</v>
      </c>
      <c r="D55" s="99" t="s">
        <v>272</v>
      </c>
    </row>
    <row r="56" spans="1:4" ht="23" x14ac:dyDescent="0.35">
      <c r="A56" s="22">
        <v>2</v>
      </c>
      <c r="B56" s="97" t="s">
        <v>273</v>
      </c>
      <c r="C56" s="98" t="s">
        <v>274</v>
      </c>
      <c r="D56" s="99" t="s">
        <v>275</v>
      </c>
    </row>
    <row r="57" spans="1:4" ht="46" x14ac:dyDescent="0.35">
      <c r="A57" s="22">
        <v>3</v>
      </c>
      <c r="B57" s="97" t="s">
        <v>276</v>
      </c>
      <c r="C57" s="98" t="s">
        <v>277</v>
      </c>
      <c r="D57" s="100">
        <v>90</v>
      </c>
    </row>
    <row r="58" spans="1:4" ht="23" x14ac:dyDescent="0.35">
      <c r="A58" s="22">
        <v>4</v>
      </c>
      <c r="B58" s="97" t="s">
        <v>278</v>
      </c>
      <c r="C58" s="22" t="s">
        <v>279</v>
      </c>
      <c r="D58" s="100">
        <v>80</v>
      </c>
    </row>
    <row r="60" spans="1:4" s="88" customFormat="1" ht="23.5" customHeight="1" x14ac:dyDescent="0.35">
      <c r="A60" s="2"/>
      <c r="B60" s="2" t="s">
        <v>194</v>
      </c>
      <c r="C60" s="2" t="s">
        <v>258</v>
      </c>
      <c r="D60" s="2" t="s">
        <v>259</v>
      </c>
    </row>
    <row r="61" spans="1:4" x14ac:dyDescent="0.35">
      <c r="A61" s="22">
        <v>1</v>
      </c>
      <c r="B61" s="22" t="s">
        <v>280</v>
      </c>
      <c r="C61" s="93">
        <v>1000000000</v>
      </c>
      <c r="D61" s="94"/>
    </row>
    <row r="62" spans="1:4" x14ac:dyDescent="0.35">
      <c r="A62" s="22">
        <v>2</v>
      </c>
      <c r="B62" s="22" t="s">
        <v>281</v>
      </c>
      <c r="C62" s="93">
        <v>24352127640</v>
      </c>
      <c r="D62" s="94"/>
    </row>
    <row r="63" spans="1:4" x14ac:dyDescent="0.35">
      <c r="A63" s="22">
        <v>3</v>
      </c>
      <c r="B63" s="22" t="s">
        <v>282</v>
      </c>
      <c r="C63" s="93">
        <v>728276000</v>
      </c>
      <c r="D63" s="94"/>
    </row>
    <row r="64" spans="1:4" x14ac:dyDescent="0.35">
      <c r="B64" s="6"/>
      <c r="C64" s="482"/>
      <c r="D64" s="482"/>
    </row>
    <row r="65" spans="2:4" x14ac:dyDescent="0.35">
      <c r="B65" s="6"/>
      <c r="C65" s="482" t="s">
        <v>231</v>
      </c>
      <c r="D65" s="482"/>
    </row>
    <row r="66" spans="2:4" x14ac:dyDescent="0.35">
      <c r="B66" s="6" t="s">
        <v>283</v>
      </c>
      <c r="C66" s="482" t="s">
        <v>284</v>
      </c>
      <c r="D66" s="482"/>
    </row>
    <row r="67" spans="2:4" x14ac:dyDescent="0.35">
      <c r="B67" s="6"/>
      <c r="C67" s="482" t="s">
        <v>285</v>
      </c>
      <c r="D67" s="482"/>
    </row>
    <row r="68" spans="2:4" x14ac:dyDescent="0.35">
      <c r="B68" s="6"/>
      <c r="C68" s="6"/>
      <c r="D68" s="6"/>
    </row>
    <row r="69" spans="2:4" x14ac:dyDescent="0.35">
      <c r="B69" s="6"/>
      <c r="C69" s="6"/>
      <c r="D69" s="6"/>
    </row>
    <row r="70" spans="2:4" x14ac:dyDescent="0.35">
      <c r="B70" s="6"/>
      <c r="C70" s="482"/>
      <c r="D70" s="482"/>
    </row>
    <row r="71" spans="2:4" x14ac:dyDescent="0.35">
      <c r="B71" s="6"/>
      <c r="C71" s="482"/>
      <c r="D71" s="482"/>
    </row>
    <row r="72" spans="2:4" x14ac:dyDescent="0.35">
      <c r="B72" s="6" t="s">
        <v>261</v>
      </c>
      <c r="C72" s="482" t="s">
        <v>286</v>
      </c>
      <c r="D72" s="482"/>
    </row>
    <row r="73" spans="2:4" x14ac:dyDescent="0.35">
      <c r="C73" s="482"/>
      <c r="D73" s="482"/>
    </row>
  </sheetData>
  <mergeCells count="24">
    <mergeCell ref="C34:D34"/>
    <mergeCell ref="A1:D1"/>
    <mergeCell ref="A2:D2"/>
    <mergeCell ref="B15:D15"/>
    <mergeCell ref="B16:D16"/>
    <mergeCell ref="B18:D18"/>
    <mergeCell ref="B19:D19"/>
    <mergeCell ref="C29:D29"/>
    <mergeCell ref="C30:D30"/>
    <mergeCell ref="C31:D31"/>
    <mergeCell ref="C32:D32"/>
    <mergeCell ref="C33:D33"/>
    <mergeCell ref="C73:D73"/>
    <mergeCell ref="C35:D35"/>
    <mergeCell ref="C36:D36"/>
    <mergeCell ref="A48:D48"/>
    <mergeCell ref="A49:D49"/>
    <mergeCell ref="C64:D64"/>
    <mergeCell ref="C65:D65"/>
    <mergeCell ref="C66:D66"/>
    <mergeCell ref="C67:D67"/>
    <mergeCell ref="C70:D70"/>
    <mergeCell ref="C71:D71"/>
    <mergeCell ref="C72:D72"/>
  </mergeCells>
  <pageMargins left="0.98425196850393704" right="0.78740157480314965" top="0.78740157480314965" bottom="0.78740157480314965" header="0.31496062992125984" footer="0.31496062992125984"/>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74"/>
  <sheetViews>
    <sheetView zoomScaleNormal="100" workbookViewId="0">
      <selection activeCell="C13" sqref="C13"/>
    </sheetView>
  </sheetViews>
  <sheetFormatPr defaultRowHeight="14.5" x14ac:dyDescent="0.35"/>
  <cols>
    <col min="1" max="1" width="3.90625" style="4" customWidth="1"/>
    <col min="2" max="2" width="2.453125" style="4" customWidth="1"/>
    <col min="3" max="3" width="39.90625" style="4" customWidth="1"/>
    <col min="4" max="4" width="19.453125" style="4" customWidth="1"/>
    <col min="5" max="5" width="17" style="4" customWidth="1"/>
  </cols>
  <sheetData>
    <row r="1" spans="1:19" x14ac:dyDescent="0.35">
      <c r="A1" s="553" t="s">
        <v>238</v>
      </c>
      <c r="B1" s="553"/>
      <c r="C1" s="553"/>
      <c r="D1" s="553"/>
      <c r="E1" s="553"/>
      <c r="F1" s="35"/>
      <c r="G1" s="35"/>
      <c r="H1" s="35"/>
      <c r="I1" s="35"/>
      <c r="J1" s="35"/>
      <c r="K1" s="35"/>
      <c r="L1" s="35"/>
      <c r="M1" s="35"/>
      <c r="N1" s="35"/>
      <c r="O1" s="35"/>
      <c r="P1" s="35"/>
      <c r="Q1" s="35"/>
      <c r="R1" s="35"/>
      <c r="S1" s="35"/>
    </row>
    <row r="2" spans="1:19" x14ac:dyDescent="0.35">
      <c r="A2" s="553" t="s">
        <v>287</v>
      </c>
      <c r="B2" s="553"/>
      <c r="C2" s="553"/>
      <c r="D2" s="553"/>
      <c r="E2" s="553"/>
    </row>
    <row r="4" spans="1:19" s="88" customFormat="1" ht="28.75" customHeight="1" x14ac:dyDescent="0.35">
      <c r="A4" s="2" t="s">
        <v>240</v>
      </c>
      <c r="B4" s="478" t="s">
        <v>288</v>
      </c>
      <c r="C4" s="479"/>
      <c r="D4" s="2" t="s">
        <v>242</v>
      </c>
      <c r="E4" s="1" t="s">
        <v>243</v>
      </c>
    </row>
    <row r="5" spans="1:19" s="13" customFormat="1" x14ac:dyDescent="0.35">
      <c r="A5" s="89" t="s">
        <v>244</v>
      </c>
      <c r="B5" s="556" t="s">
        <v>245</v>
      </c>
      <c r="C5" s="557"/>
      <c r="D5" s="89" t="s">
        <v>246</v>
      </c>
      <c r="E5" s="89" t="s">
        <v>247</v>
      </c>
    </row>
    <row r="6" spans="1:19" x14ac:dyDescent="0.35">
      <c r="A6" s="21"/>
      <c r="B6" s="101" t="s">
        <v>289</v>
      </c>
      <c r="C6" s="65"/>
      <c r="D6" s="22"/>
      <c r="E6" s="22"/>
    </row>
    <row r="7" spans="1:19" x14ac:dyDescent="0.35">
      <c r="A7" s="21"/>
      <c r="B7" s="101"/>
      <c r="C7" s="46" t="s">
        <v>290</v>
      </c>
      <c r="D7" s="22"/>
      <c r="E7" s="22"/>
    </row>
    <row r="8" spans="1:19" x14ac:dyDescent="0.35">
      <c r="A8" s="21"/>
      <c r="B8" s="101"/>
      <c r="C8" s="46"/>
      <c r="D8" s="22"/>
      <c r="E8" s="22"/>
    </row>
    <row r="9" spans="1:19" x14ac:dyDescent="0.35">
      <c r="A9" s="21"/>
      <c r="B9" s="101"/>
      <c r="C9" s="46"/>
      <c r="D9" s="22"/>
      <c r="E9" s="22"/>
    </row>
    <row r="10" spans="1:19" x14ac:dyDescent="0.35">
      <c r="A10" s="21"/>
      <c r="B10" s="101"/>
      <c r="C10" s="46"/>
      <c r="D10" s="22"/>
      <c r="E10" s="22"/>
    </row>
    <row r="11" spans="1:19" x14ac:dyDescent="0.35">
      <c r="A11" s="21"/>
      <c r="B11" s="101"/>
      <c r="C11" s="46"/>
      <c r="D11" s="22"/>
      <c r="E11" s="22"/>
    </row>
    <row r="12" spans="1:19" x14ac:dyDescent="0.35">
      <c r="A12" s="21"/>
      <c r="B12" s="101"/>
      <c r="C12" s="46"/>
      <c r="D12" s="22"/>
      <c r="E12" s="22"/>
    </row>
    <row r="13" spans="1:19" x14ac:dyDescent="0.35">
      <c r="A13" s="21"/>
      <c r="B13" s="101"/>
      <c r="C13" s="46"/>
      <c r="D13" s="22"/>
      <c r="E13" s="22"/>
    </row>
    <row r="14" spans="1:19" x14ac:dyDescent="0.35">
      <c r="A14" s="21"/>
      <c r="B14" s="101"/>
      <c r="C14" s="46"/>
      <c r="D14" s="22"/>
      <c r="E14" s="22"/>
    </row>
    <row r="15" spans="1:19" x14ac:dyDescent="0.35">
      <c r="A15" s="21"/>
      <c r="B15" s="101"/>
      <c r="C15" s="46"/>
      <c r="D15" s="22"/>
      <c r="E15" s="22"/>
    </row>
    <row r="16" spans="1:19" x14ac:dyDescent="0.35">
      <c r="A16" s="21"/>
      <c r="B16" s="101"/>
      <c r="C16" s="46"/>
      <c r="D16" s="22"/>
      <c r="E16" s="22"/>
    </row>
    <row r="17" spans="1:5" x14ac:dyDescent="0.35">
      <c r="A17" s="21"/>
      <c r="B17" s="101"/>
      <c r="C17" s="46"/>
      <c r="D17" s="22"/>
      <c r="E17" s="22"/>
    </row>
    <row r="18" spans="1:5" x14ac:dyDescent="0.35">
      <c r="A18" s="21"/>
      <c r="B18" s="101"/>
      <c r="C18" s="46"/>
      <c r="D18" s="22"/>
      <c r="E18" s="22"/>
    </row>
    <row r="19" spans="1:5" x14ac:dyDescent="0.35">
      <c r="A19" s="21"/>
      <c r="B19" s="101"/>
      <c r="C19" s="46"/>
      <c r="D19" s="22"/>
      <c r="E19" s="22"/>
    </row>
    <row r="21" spans="1:5" x14ac:dyDescent="0.35">
      <c r="A21" s="4" t="s">
        <v>248</v>
      </c>
    </row>
    <row r="22" spans="1:5" x14ac:dyDescent="0.35">
      <c r="A22" s="4" t="s">
        <v>249</v>
      </c>
      <c r="B22" s="4" t="s">
        <v>250</v>
      </c>
    </row>
    <row r="23" spans="1:5" x14ac:dyDescent="0.35">
      <c r="A23" s="4" t="s">
        <v>251</v>
      </c>
      <c r="B23" s="4" t="s">
        <v>291</v>
      </c>
    </row>
    <row r="24" spans="1:5" x14ac:dyDescent="0.35">
      <c r="A24" s="91" t="s">
        <v>289</v>
      </c>
      <c r="B24" s="4" t="s">
        <v>292</v>
      </c>
    </row>
    <row r="25" spans="1:5" x14ac:dyDescent="0.35">
      <c r="A25" s="91" t="s">
        <v>290</v>
      </c>
      <c r="B25" s="4" t="s">
        <v>293</v>
      </c>
    </row>
    <row r="26" spans="1:5" ht="14.5" customHeight="1" x14ac:dyDescent="0.35">
      <c r="A26" s="102" t="s">
        <v>254</v>
      </c>
      <c r="B26" s="555" t="s">
        <v>294</v>
      </c>
      <c r="C26" s="555"/>
      <c r="D26" s="555"/>
      <c r="E26" s="555"/>
    </row>
    <row r="27" spans="1:5" ht="14.5" customHeight="1" x14ac:dyDescent="0.35">
      <c r="A27" s="102" t="s">
        <v>256</v>
      </c>
      <c r="B27" s="554" t="s">
        <v>295</v>
      </c>
      <c r="C27" s="554"/>
      <c r="D27" s="554"/>
      <c r="E27" s="554"/>
    </row>
    <row r="29" spans="1:5" x14ac:dyDescent="0.35">
      <c r="A29" s="2"/>
      <c r="B29" s="480" t="s">
        <v>296</v>
      </c>
      <c r="C29" s="480"/>
      <c r="D29" s="2" t="s">
        <v>258</v>
      </c>
      <c r="E29" s="2" t="s">
        <v>259</v>
      </c>
    </row>
    <row r="30" spans="1:5" x14ac:dyDescent="0.35">
      <c r="A30" s="76">
        <v>1</v>
      </c>
      <c r="B30" s="103" t="s">
        <v>289</v>
      </c>
      <c r="C30" s="104"/>
      <c r="D30" s="22"/>
      <c r="E30" s="22"/>
    </row>
    <row r="31" spans="1:5" x14ac:dyDescent="0.35">
      <c r="A31" s="76">
        <v>2</v>
      </c>
      <c r="B31" s="103"/>
      <c r="C31" s="46" t="s">
        <v>290</v>
      </c>
      <c r="D31" s="22"/>
      <c r="E31" s="22"/>
    </row>
    <row r="32" spans="1:5" x14ac:dyDescent="0.35">
      <c r="A32" s="76"/>
      <c r="B32" s="103"/>
      <c r="C32" s="46"/>
      <c r="D32" s="22"/>
      <c r="E32" s="22"/>
    </row>
    <row r="33" spans="1:5" x14ac:dyDescent="0.35">
      <c r="A33" s="76"/>
      <c r="B33" s="103"/>
      <c r="C33" s="46"/>
      <c r="D33" s="22"/>
      <c r="E33" s="22"/>
    </row>
    <row r="34" spans="1:5" x14ac:dyDescent="0.35">
      <c r="A34" s="76"/>
      <c r="B34" s="103"/>
      <c r="C34" s="46"/>
      <c r="D34" s="22"/>
      <c r="E34" s="22"/>
    </row>
    <row r="36" spans="1:5" x14ac:dyDescent="0.35">
      <c r="A36" s="4" t="s">
        <v>289</v>
      </c>
      <c r="B36" s="4" t="s">
        <v>297</v>
      </c>
    </row>
    <row r="37" spans="1:5" x14ac:dyDescent="0.35">
      <c r="A37" s="4" t="s">
        <v>290</v>
      </c>
      <c r="B37" s="4" t="s">
        <v>298</v>
      </c>
    </row>
    <row r="39" spans="1:5" x14ac:dyDescent="0.35">
      <c r="A39" s="477"/>
      <c r="B39" s="477"/>
      <c r="C39" s="477"/>
      <c r="D39" s="482" t="s">
        <v>231</v>
      </c>
      <c r="E39" s="482"/>
    </row>
    <row r="40" spans="1:5" x14ac:dyDescent="0.35">
      <c r="A40" s="477" t="s">
        <v>299</v>
      </c>
      <c r="B40" s="477"/>
      <c r="C40" s="477"/>
      <c r="D40" s="477" t="s">
        <v>300</v>
      </c>
      <c r="E40" s="477"/>
    </row>
    <row r="41" spans="1:5" x14ac:dyDescent="0.35">
      <c r="A41" s="477" t="s">
        <v>226</v>
      </c>
      <c r="B41" s="477"/>
      <c r="C41" s="477"/>
      <c r="D41" s="477" t="s">
        <v>301</v>
      </c>
      <c r="E41" s="477"/>
    </row>
    <row r="42" spans="1:5" x14ac:dyDescent="0.35">
      <c r="A42" s="477"/>
      <c r="B42" s="477"/>
      <c r="C42" s="477"/>
      <c r="D42" s="477"/>
      <c r="E42" s="477"/>
    </row>
    <row r="43" spans="1:5" x14ac:dyDescent="0.35">
      <c r="A43" s="477"/>
      <c r="B43" s="477"/>
      <c r="C43" s="477"/>
      <c r="D43" s="477"/>
      <c r="E43" s="477"/>
    </row>
    <row r="44" spans="1:5" x14ac:dyDescent="0.35">
      <c r="A44" s="477"/>
      <c r="B44" s="477"/>
      <c r="C44" s="477"/>
      <c r="D44" s="477"/>
      <c r="E44" s="477"/>
    </row>
    <row r="45" spans="1:5" x14ac:dyDescent="0.35">
      <c r="A45" s="477"/>
      <c r="B45" s="477"/>
      <c r="C45" s="477"/>
      <c r="D45" s="477"/>
      <c r="E45" s="477"/>
    </row>
    <row r="46" spans="1:5" x14ac:dyDescent="0.35">
      <c r="A46" s="477" t="s">
        <v>302</v>
      </c>
      <c r="B46" s="477"/>
      <c r="C46" s="477"/>
      <c r="D46" s="477" t="s">
        <v>303</v>
      </c>
      <c r="E46" s="477"/>
    </row>
    <row r="47" spans="1:5" x14ac:dyDescent="0.35">
      <c r="A47" s="477" t="s">
        <v>304</v>
      </c>
      <c r="B47" s="477"/>
      <c r="C47" s="477"/>
      <c r="D47" s="477" t="s">
        <v>305</v>
      </c>
      <c r="E47" s="477"/>
    </row>
    <row r="48" spans="1:5" x14ac:dyDescent="0.35">
      <c r="A48" s="64"/>
      <c r="B48" s="64"/>
      <c r="C48" s="64"/>
      <c r="D48" s="64"/>
      <c r="E48" s="64"/>
    </row>
    <row r="49" spans="1:19" x14ac:dyDescent="0.35">
      <c r="A49" s="64"/>
      <c r="B49" s="64"/>
      <c r="C49" s="64"/>
      <c r="D49" s="64"/>
      <c r="E49" s="64"/>
    </row>
    <row r="50" spans="1:19" x14ac:dyDescent="0.35">
      <c r="A50" s="4" t="s">
        <v>306</v>
      </c>
    </row>
    <row r="51" spans="1:19" x14ac:dyDescent="0.35">
      <c r="A51" s="553" t="s">
        <v>307</v>
      </c>
      <c r="B51" s="553"/>
      <c r="C51" s="553"/>
      <c r="D51" s="553"/>
      <c r="E51" s="553"/>
      <c r="F51" s="35"/>
      <c r="G51" s="35"/>
      <c r="H51" s="35"/>
      <c r="I51" s="35"/>
      <c r="J51" s="35"/>
      <c r="K51" s="35"/>
      <c r="L51" s="35"/>
      <c r="M51" s="35"/>
      <c r="N51" s="35"/>
      <c r="O51" s="35"/>
      <c r="P51" s="35"/>
      <c r="Q51" s="35"/>
      <c r="R51" s="35"/>
      <c r="S51" s="35"/>
    </row>
    <row r="52" spans="1:19" x14ac:dyDescent="0.35">
      <c r="A52" s="553" t="s">
        <v>308</v>
      </c>
      <c r="B52" s="553"/>
      <c r="C52" s="553"/>
      <c r="D52" s="553"/>
      <c r="E52" s="553"/>
    </row>
    <row r="54" spans="1:19" s="88" customFormat="1" ht="28.75" customHeight="1" x14ac:dyDescent="0.35">
      <c r="A54" s="2" t="s">
        <v>240</v>
      </c>
      <c r="B54" s="478" t="s">
        <v>288</v>
      </c>
      <c r="C54" s="479"/>
      <c r="D54" s="2" t="s">
        <v>242</v>
      </c>
      <c r="E54" s="1" t="s">
        <v>243</v>
      </c>
    </row>
    <row r="55" spans="1:19" s="13" customFormat="1" x14ac:dyDescent="0.35">
      <c r="A55" s="89" t="s">
        <v>244</v>
      </c>
      <c r="B55" s="556" t="s">
        <v>245</v>
      </c>
      <c r="C55" s="557"/>
      <c r="D55" s="89" t="s">
        <v>246</v>
      </c>
      <c r="E55" s="89" t="s">
        <v>247</v>
      </c>
    </row>
    <row r="56" spans="1:19" x14ac:dyDescent="0.35">
      <c r="A56" s="76">
        <v>1</v>
      </c>
      <c r="B56" s="103" t="s">
        <v>309</v>
      </c>
      <c r="C56" s="104"/>
      <c r="D56" s="105"/>
      <c r="E56" s="22"/>
    </row>
    <row r="57" spans="1:19" ht="23" x14ac:dyDescent="0.35">
      <c r="A57" s="76"/>
      <c r="B57" s="106" t="s">
        <v>249</v>
      </c>
      <c r="C57" s="46" t="s">
        <v>310</v>
      </c>
      <c r="D57" s="105" t="s">
        <v>311</v>
      </c>
      <c r="E57" s="22" t="s">
        <v>312</v>
      </c>
    </row>
    <row r="58" spans="1:19" x14ac:dyDescent="0.35">
      <c r="A58" s="76"/>
      <c r="B58" s="106"/>
      <c r="C58" s="46"/>
      <c r="D58" s="105" t="s">
        <v>313</v>
      </c>
      <c r="E58" s="22" t="s">
        <v>314</v>
      </c>
    </row>
    <row r="59" spans="1:19" ht="34.5" x14ac:dyDescent="0.35">
      <c r="A59" s="76"/>
      <c r="B59" s="106" t="s">
        <v>251</v>
      </c>
      <c r="C59" s="46" t="s">
        <v>315</v>
      </c>
      <c r="D59" s="105" t="s">
        <v>316</v>
      </c>
      <c r="E59" s="22" t="s">
        <v>317</v>
      </c>
    </row>
    <row r="60" spans="1:19" ht="23" x14ac:dyDescent="0.35">
      <c r="A60" s="76"/>
      <c r="B60" s="106" t="s">
        <v>254</v>
      </c>
      <c r="C60" s="46" t="s">
        <v>318</v>
      </c>
      <c r="D60" s="105" t="s">
        <v>319</v>
      </c>
      <c r="E60" s="22" t="s">
        <v>320</v>
      </c>
    </row>
    <row r="62" spans="1:19" x14ac:dyDescent="0.35">
      <c r="A62" s="2"/>
      <c r="B62" s="480" t="s">
        <v>296</v>
      </c>
      <c r="C62" s="480"/>
      <c r="D62" s="2" t="s">
        <v>258</v>
      </c>
      <c r="E62" s="2" t="s">
        <v>259</v>
      </c>
    </row>
    <row r="63" spans="1:19" x14ac:dyDescent="0.35">
      <c r="A63" s="76">
        <v>1</v>
      </c>
      <c r="B63" s="103" t="s">
        <v>321</v>
      </c>
      <c r="C63" s="104"/>
      <c r="D63" s="93"/>
      <c r="E63" s="22"/>
    </row>
    <row r="64" spans="1:19" x14ac:dyDescent="0.35">
      <c r="A64" s="76"/>
      <c r="B64" s="107" t="s">
        <v>249</v>
      </c>
      <c r="C64" s="46" t="s">
        <v>322</v>
      </c>
      <c r="D64" s="93">
        <v>595065650</v>
      </c>
      <c r="E64" s="22"/>
    </row>
    <row r="66" spans="1:5" x14ac:dyDescent="0.35">
      <c r="A66" s="477"/>
      <c r="B66" s="477"/>
      <c r="C66" s="477"/>
      <c r="D66" s="482" t="s">
        <v>231</v>
      </c>
      <c r="E66" s="482"/>
    </row>
    <row r="67" spans="1:5" x14ac:dyDescent="0.35">
      <c r="A67" s="477" t="s">
        <v>299</v>
      </c>
      <c r="B67" s="477"/>
      <c r="C67" s="477"/>
      <c r="D67" s="477" t="s">
        <v>300</v>
      </c>
      <c r="E67" s="477"/>
    </row>
    <row r="68" spans="1:5" x14ac:dyDescent="0.35">
      <c r="A68" s="477" t="s">
        <v>323</v>
      </c>
      <c r="B68" s="477"/>
      <c r="C68" s="477"/>
      <c r="D68" s="477" t="s">
        <v>324</v>
      </c>
      <c r="E68" s="477"/>
    </row>
    <row r="69" spans="1:5" x14ac:dyDescent="0.35">
      <c r="A69" s="477" t="s">
        <v>285</v>
      </c>
      <c r="B69" s="477"/>
      <c r="C69" s="477"/>
      <c r="D69" s="477" t="s">
        <v>325</v>
      </c>
      <c r="E69" s="477"/>
    </row>
    <row r="70" spans="1:5" x14ac:dyDescent="0.35">
      <c r="A70" s="477"/>
      <c r="B70" s="477"/>
      <c r="C70" s="477"/>
      <c r="D70" s="477"/>
      <c r="E70" s="477"/>
    </row>
    <row r="71" spans="1:5" x14ac:dyDescent="0.35">
      <c r="A71" s="477"/>
      <c r="B71" s="477"/>
      <c r="C71" s="477"/>
      <c r="D71" s="477"/>
      <c r="E71" s="477"/>
    </row>
    <row r="72" spans="1:5" x14ac:dyDescent="0.35">
      <c r="A72" s="477"/>
      <c r="B72" s="477"/>
      <c r="C72" s="477"/>
      <c r="D72" s="477"/>
      <c r="E72" s="477"/>
    </row>
    <row r="73" spans="1:5" x14ac:dyDescent="0.35">
      <c r="A73" s="477" t="s">
        <v>326</v>
      </c>
      <c r="B73" s="477"/>
      <c r="C73" s="477"/>
      <c r="D73" s="477" t="s">
        <v>327</v>
      </c>
      <c r="E73" s="477"/>
    </row>
    <row r="74" spans="1:5" x14ac:dyDescent="0.35">
      <c r="A74" s="477"/>
      <c r="B74" s="477"/>
      <c r="C74" s="477"/>
      <c r="D74" s="482" t="s">
        <v>328</v>
      </c>
      <c r="E74" s="482"/>
    </row>
  </sheetData>
  <mergeCells count="48">
    <mergeCell ref="A41:C41"/>
    <mergeCell ref="D41:E41"/>
    <mergeCell ref="A1:E1"/>
    <mergeCell ref="A2:E2"/>
    <mergeCell ref="B4:C4"/>
    <mergeCell ref="B5:C5"/>
    <mergeCell ref="B26:E26"/>
    <mergeCell ref="B27:E27"/>
    <mergeCell ref="B29:C29"/>
    <mergeCell ref="A39:C39"/>
    <mergeCell ref="D39:E39"/>
    <mergeCell ref="A40:C40"/>
    <mergeCell ref="D40:E40"/>
    <mergeCell ref="A42:C42"/>
    <mergeCell ref="D42:E42"/>
    <mergeCell ref="A43:C43"/>
    <mergeCell ref="D43:E43"/>
    <mergeCell ref="A44:C44"/>
    <mergeCell ref="D44:E44"/>
    <mergeCell ref="A66:C66"/>
    <mergeCell ref="D66:E66"/>
    <mergeCell ref="A45:C45"/>
    <mergeCell ref="D45:E45"/>
    <mergeCell ref="A46:C46"/>
    <mergeCell ref="D46:E46"/>
    <mergeCell ref="A47:C47"/>
    <mergeCell ref="D47:E47"/>
    <mergeCell ref="A51:E51"/>
    <mergeCell ref="A52:E52"/>
    <mergeCell ref="B54:C54"/>
    <mergeCell ref="B55:C55"/>
    <mergeCell ref="B62:C62"/>
    <mergeCell ref="A67:C67"/>
    <mergeCell ref="D67:E67"/>
    <mergeCell ref="A68:C68"/>
    <mergeCell ref="D68:E68"/>
    <mergeCell ref="A69:C69"/>
    <mergeCell ref="D69:E69"/>
    <mergeCell ref="A73:C73"/>
    <mergeCell ref="D73:E73"/>
    <mergeCell ref="A74:C74"/>
    <mergeCell ref="D74:E74"/>
    <mergeCell ref="A70:C70"/>
    <mergeCell ref="D70:E70"/>
    <mergeCell ref="A71:C71"/>
    <mergeCell ref="D71:E71"/>
    <mergeCell ref="A72:C72"/>
    <mergeCell ref="D72:E72"/>
  </mergeCells>
  <pageMargins left="0.98425196850393704" right="0.78740157480314965" top="0.78740157480314965" bottom="0.78740157480314965" header="0.31496062992125984" footer="0.31496062992125984"/>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7"/>
  <sheetViews>
    <sheetView workbookViewId="0">
      <selection activeCell="A14" sqref="A14"/>
    </sheetView>
  </sheetViews>
  <sheetFormatPr defaultRowHeight="14.5" x14ac:dyDescent="0.35"/>
  <cols>
    <col min="1" max="1" width="3.81640625" customWidth="1"/>
    <col min="2" max="3" width="2.453125" customWidth="1"/>
    <col min="4" max="4" width="40.453125" customWidth="1"/>
    <col min="5" max="5" width="19.453125" customWidth="1"/>
    <col min="6" max="6" width="17" customWidth="1"/>
  </cols>
  <sheetData>
    <row r="1" spans="1:6" x14ac:dyDescent="0.35">
      <c r="A1" s="553" t="s">
        <v>238</v>
      </c>
      <c r="B1" s="553"/>
      <c r="C1" s="553"/>
      <c r="D1" s="553"/>
      <c r="E1" s="553"/>
      <c r="F1" s="553"/>
    </row>
    <row r="2" spans="1:6" x14ac:dyDescent="0.35">
      <c r="A2" s="553" t="s">
        <v>329</v>
      </c>
      <c r="B2" s="553"/>
      <c r="C2" s="553"/>
      <c r="D2" s="553"/>
      <c r="E2" s="553"/>
      <c r="F2" s="553"/>
    </row>
    <row r="3" spans="1:6" x14ac:dyDescent="0.35">
      <c r="A3" s="4"/>
      <c r="B3" s="4"/>
      <c r="C3" s="4"/>
      <c r="D3" s="4"/>
      <c r="E3" s="4"/>
      <c r="F3" s="4"/>
    </row>
    <row r="4" spans="1:6" x14ac:dyDescent="0.35">
      <c r="A4" s="2" t="s">
        <v>0</v>
      </c>
      <c r="B4" s="478" t="s">
        <v>330</v>
      </c>
      <c r="C4" s="481"/>
      <c r="D4" s="479"/>
      <c r="E4" s="2" t="s">
        <v>2</v>
      </c>
      <c r="F4" s="1" t="s">
        <v>331</v>
      </c>
    </row>
    <row r="5" spans="1:6" x14ac:dyDescent="0.35">
      <c r="A5" s="89" t="s">
        <v>244</v>
      </c>
      <c r="B5" s="556" t="s">
        <v>245</v>
      </c>
      <c r="C5" s="559"/>
      <c r="D5" s="557"/>
      <c r="E5" s="89" t="s">
        <v>246</v>
      </c>
      <c r="F5" s="89" t="s">
        <v>247</v>
      </c>
    </row>
    <row r="6" spans="1:6" x14ac:dyDescent="0.35">
      <c r="A6" s="21"/>
      <c r="B6" s="101" t="s">
        <v>289</v>
      </c>
      <c r="C6" s="65"/>
      <c r="D6" s="46"/>
      <c r="E6" s="22"/>
      <c r="F6" s="22"/>
    </row>
    <row r="7" spans="1:6" x14ac:dyDescent="0.35">
      <c r="A7" s="21"/>
      <c r="B7" s="101"/>
      <c r="C7" s="65" t="s">
        <v>290</v>
      </c>
      <c r="D7" s="46"/>
      <c r="E7" s="22"/>
      <c r="F7" s="22"/>
    </row>
    <row r="8" spans="1:6" x14ac:dyDescent="0.35">
      <c r="A8" s="21"/>
      <c r="B8" s="101"/>
      <c r="C8" s="65"/>
      <c r="D8" s="65" t="s">
        <v>332</v>
      </c>
      <c r="E8" s="22"/>
      <c r="F8" s="22"/>
    </row>
    <row r="9" spans="1:6" x14ac:dyDescent="0.35">
      <c r="A9" s="21"/>
      <c r="B9" s="101"/>
      <c r="C9" s="65"/>
      <c r="D9" s="46"/>
      <c r="E9" s="22"/>
      <c r="F9" s="22"/>
    </row>
    <row r="10" spans="1:6" x14ac:dyDescent="0.35">
      <c r="A10" s="21"/>
      <c r="B10" s="101"/>
      <c r="C10" s="65"/>
      <c r="D10" s="46"/>
      <c r="E10" s="22"/>
      <c r="F10" s="22"/>
    </row>
    <row r="11" spans="1:6" x14ac:dyDescent="0.35">
      <c r="A11" s="21"/>
      <c r="B11" s="101"/>
      <c r="C11" s="65"/>
      <c r="D11" s="46"/>
      <c r="E11" s="22"/>
      <c r="F11" s="22"/>
    </row>
    <row r="12" spans="1:6" x14ac:dyDescent="0.35">
      <c r="A12" s="4"/>
      <c r="B12" s="4"/>
      <c r="C12" s="4"/>
      <c r="D12" s="4"/>
      <c r="E12" s="4"/>
      <c r="F12" s="4"/>
    </row>
    <row r="13" spans="1:6" x14ac:dyDescent="0.35">
      <c r="A13" s="4" t="s">
        <v>248</v>
      </c>
      <c r="B13" s="4"/>
      <c r="C13" s="4"/>
      <c r="D13" s="4"/>
      <c r="E13" s="4"/>
      <c r="F13" s="4"/>
    </row>
    <row r="14" spans="1:6" x14ac:dyDescent="0.35">
      <c r="A14" s="4" t="s">
        <v>249</v>
      </c>
      <c r="B14" s="4" t="s">
        <v>250</v>
      </c>
      <c r="C14" s="4"/>
      <c r="D14" s="4"/>
      <c r="E14" s="4"/>
      <c r="F14" s="4"/>
    </row>
    <row r="15" spans="1:6" x14ac:dyDescent="0.35">
      <c r="A15" s="4" t="s">
        <v>251</v>
      </c>
      <c r="B15" s="4" t="s">
        <v>291</v>
      </c>
      <c r="C15" s="4"/>
      <c r="D15" s="4"/>
      <c r="E15" s="4"/>
      <c r="F15" s="4"/>
    </row>
    <row r="16" spans="1:6" x14ac:dyDescent="0.35">
      <c r="A16" s="91" t="s">
        <v>289</v>
      </c>
      <c r="B16" s="4" t="s">
        <v>292</v>
      </c>
      <c r="C16" s="4"/>
      <c r="D16" s="4"/>
      <c r="E16" s="4"/>
      <c r="F16" s="4"/>
    </row>
    <row r="17" spans="1:6" x14ac:dyDescent="0.35">
      <c r="A17" s="91" t="s">
        <v>290</v>
      </c>
      <c r="B17" s="4" t="s">
        <v>293</v>
      </c>
      <c r="C17" s="4"/>
      <c r="D17" s="4"/>
      <c r="E17" s="4"/>
      <c r="F17" s="4"/>
    </row>
    <row r="18" spans="1:6" x14ac:dyDescent="0.35">
      <c r="A18" s="91" t="s">
        <v>332</v>
      </c>
      <c r="B18" s="4" t="s">
        <v>333</v>
      </c>
      <c r="C18" s="4"/>
      <c r="D18" s="4"/>
      <c r="E18" s="4"/>
      <c r="F18" s="4"/>
    </row>
    <row r="19" spans="1:6" x14ac:dyDescent="0.35">
      <c r="A19" s="48" t="s">
        <v>254</v>
      </c>
      <c r="B19" s="555" t="s">
        <v>334</v>
      </c>
      <c r="C19" s="555"/>
      <c r="D19" s="555"/>
      <c r="E19" s="555"/>
      <c r="F19" s="555"/>
    </row>
    <row r="20" spans="1:6" x14ac:dyDescent="0.35">
      <c r="A20" s="48" t="s">
        <v>256</v>
      </c>
      <c r="B20" s="555" t="s">
        <v>335</v>
      </c>
      <c r="C20" s="555"/>
      <c r="D20" s="555"/>
      <c r="E20" s="555"/>
      <c r="F20" s="555"/>
    </row>
    <row r="21" spans="1:6" x14ac:dyDescent="0.35">
      <c r="A21" s="4"/>
      <c r="B21" s="4"/>
      <c r="C21" s="4"/>
      <c r="D21" s="4"/>
      <c r="E21" s="4"/>
      <c r="F21" s="4"/>
    </row>
    <row r="22" spans="1:6" x14ac:dyDescent="0.35">
      <c r="A22" s="2"/>
      <c r="B22" s="480" t="s">
        <v>336</v>
      </c>
      <c r="C22" s="480"/>
      <c r="D22" s="480"/>
      <c r="E22" s="2" t="s">
        <v>258</v>
      </c>
      <c r="F22" s="2" t="s">
        <v>259</v>
      </c>
    </row>
    <row r="23" spans="1:6" x14ac:dyDescent="0.35">
      <c r="A23" s="76"/>
      <c r="B23" s="103" t="s">
        <v>289</v>
      </c>
      <c r="C23" s="104"/>
      <c r="D23" s="46"/>
      <c r="E23" s="22"/>
      <c r="F23" s="22"/>
    </row>
    <row r="24" spans="1:6" x14ac:dyDescent="0.35">
      <c r="A24" s="76"/>
      <c r="B24" s="103"/>
      <c r="C24" s="104" t="s">
        <v>290</v>
      </c>
      <c r="D24" s="46"/>
      <c r="E24" s="22"/>
      <c r="F24" s="22"/>
    </row>
    <row r="25" spans="1:6" x14ac:dyDescent="0.35">
      <c r="A25" s="76"/>
      <c r="B25" s="103"/>
      <c r="C25" s="104"/>
      <c r="D25" s="104" t="s">
        <v>332</v>
      </c>
      <c r="E25" s="76"/>
      <c r="F25" s="76"/>
    </row>
    <row r="26" spans="1:6" x14ac:dyDescent="0.35">
      <c r="A26" s="76"/>
      <c r="B26" s="103"/>
      <c r="C26" s="104"/>
      <c r="D26" s="104"/>
      <c r="E26" s="76"/>
      <c r="F26" s="76"/>
    </row>
    <row r="27" spans="1:6" x14ac:dyDescent="0.35">
      <c r="A27" s="76"/>
      <c r="B27" s="103"/>
      <c r="C27" s="104"/>
      <c r="D27" s="104"/>
      <c r="E27" s="76"/>
      <c r="F27" s="76"/>
    </row>
    <row r="28" spans="1:6" x14ac:dyDescent="0.35">
      <c r="A28" s="76"/>
      <c r="B28" s="103"/>
      <c r="C28" s="104"/>
      <c r="D28" s="104"/>
      <c r="E28" s="76"/>
      <c r="F28" s="76"/>
    </row>
    <row r="29" spans="1:6" x14ac:dyDescent="0.35">
      <c r="A29" s="76"/>
      <c r="B29" s="103"/>
      <c r="C29" s="104"/>
      <c r="D29" s="104"/>
      <c r="E29" s="76"/>
      <c r="F29" s="76"/>
    </row>
    <row r="30" spans="1:6" x14ac:dyDescent="0.35">
      <c r="A30" s="4"/>
      <c r="B30" s="4"/>
      <c r="C30" s="4"/>
      <c r="D30" s="4"/>
      <c r="E30" s="4"/>
      <c r="F30" s="4"/>
    </row>
    <row r="31" spans="1:6" x14ac:dyDescent="0.35">
      <c r="A31" s="4" t="s">
        <v>289</v>
      </c>
      <c r="B31" s="4" t="s">
        <v>297</v>
      </c>
      <c r="C31" s="4"/>
      <c r="D31" s="4"/>
      <c r="E31" s="4"/>
    </row>
    <row r="32" spans="1:6" x14ac:dyDescent="0.35">
      <c r="A32" s="4" t="s">
        <v>290</v>
      </c>
      <c r="B32" s="4" t="s">
        <v>298</v>
      </c>
      <c r="C32" s="4"/>
      <c r="D32" s="4"/>
      <c r="E32" s="4"/>
    </row>
    <row r="33" spans="1:6" x14ac:dyDescent="0.35">
      <c r="A33" s="4" t="s">
        <v>332</v>
      </c>
      <c r="B33" s="4" t="s">
        <v>337</v>
      </c>
      <c r="C33" s="4"/>
      <c r="D33" s="4"/>
      <c r="E33" s="4"/>
      <c r="F33" s="4"/>
    </row>
    <row r="34" spans="1:6" x14ac:dyDescent="0.35">
      <c r="A34" s="4"/>
      <c r="B34" s="4"/>
      <c r="C34" s="4"/>
      <c r="D34" s="4"/>
      <c r="E34" s="4"/>
      <c r="F34" s="4"/>
    </row>
    <row r="35" spans="1:6" x14ac:dyDescent="0.35">
      <c r="A35" s="4"/>
      <c r="B35" s="4"/>
      <c r="C35" s="4"/>
      <c r="D35" s="4"/>
      <c r="E35" s="4"/>
      <c r="F35" s="4"/>
    </row>
    <row r="36" spans="1:6" x14ac:dyDescent="0.35">
      <c r="A36" s="477"/>
      <c r="B36" s="477"/>
      <c r="C36" s="477"/>
      <c r="D36" s="477"/>
      <c r="E36" s="482" t="s">
        <v>231</v>
      </c>
      <c r="F36" s="482"/>
    </row>
    <row r="37" spans="1:6" x14ac:dyDescent="0.35">
      <c r="A37" s="477" t="s">
        <v>299</v>
      </c>
      <c r="B37" s="477"/>
      <c r="C37" s="477"/>
      <c r="D37" s="477"/>
      <c r="E37" s="477" t="s">
        <v>300</v>
      </c>
      <c r="F37" s="477"/>
    </row>
    <row r="38" spans="1:6" x14ac:dyDescent="0.35">
      <c r="A38" s="477" t="s">
        <v>301</v>
      </c>
      <c r="B38" s="477"/>
      <c r="C38" s="477"/>
      <c r="D38" s="477"/>
      <c r="E38" s="477" t="s">
        <v>338</v>
      </c>
      <c r="F38" s="477"/>
    </row>
    <row r="39" spans="1:6" x14ac:dyDescent="0.35">
      <c r="A39" s="477"/>
      <c r="B39" s="477"/>
      <c r="C39" s="477"/>
      <c r="D39" s="477"/>
      <c r="E39" s="477"/>
      <c r="F39" s="477"/>
    </row>
    <row r="40" spans="1:6" x14ac:dyDescent="0.35">
      <c r="A40" s="477"/>
      <c r="B40" s="477"/>
      <c r="C40" s="477"/>
      <c r="D40" s="477"/>
      <c r="E40" s="477"/>
      <c r="F40" s="477"/>
    </row>
    <row r="41" spans="1:6" x14ac:dyDescent="0.35">
      <c r="A41" s="477"/>
      <c r="B41" s="477"/>
      <c r="C41" s="477"/>
      <c r="D41" s="477"/>
      <c r="E41" s="477"/>
      <c r="F41" s="477"/>
    </row>
    <row r="42" spans="1:6" x14ac:dyDescent="0.35">
      <c r="A42" s="477"/>
      <c r="B42" s="477"/>
      <c r="C42" s="477"/>
      <c r="D42" s="477"/>
      <c r="E42" s="477"/>
      <c r="F42" s="477"/>
    </row>
    <row r="43" spans="1:6" x14ac:dyDescent="0.35">
      <c r="A43" s="477" t="s">
        <v>339</v>
      </c>
      <c r="B43" s="477"/>
      <c r="C43" s="477"/>
      <c r="D43" s="477"/>
      <c r="E43" s="477" t="s">
        <v>340</v>
      </c>
      <c r="F43" s="477"/>
    </row>
    <row r="44" spans="1:6" x14ac:dyDescent="0.35">
      <c r="A44" s="477" t="s">
        <v>341</v>
      </c>
      <c r="B44" s="477"/>
      <c r="C44" s="477"/>
      <c r="D44" s="477"/>
      <c r="E44" s="477" t="s">
        <v>342</v>
      </c>
      <c r="F44" s="477"/>
    </row>
    <row r="45" spans="1:6" x14ac:dyDescent="0.35">
      <c r="A45" s="64"/>
      <c r="B45" s="64"/>
      <c r="C45" s="64"/>
      <c r="D45" s="64"/>
      <c r="E45" s="64"/>
      <c r="F45" s="64"/>
    </row>
    <row r="46" spans="1:6" x14ac:dyDescent="0.35">
      <c r="A46" s="64"/>
      <c r="B46" s="64"/>
      <c r="C46" s="64"/>
      <c r="D46" s="64"/>
      <c r="E46" s="64"/>
      <c r="F46" s="64"/>
    </row>
    <row r="47" spans="1:6" x14ac:dyDescent="0.35">
      <c r="A47" s="64"/>
      <c r="B47" s="64"/>
      <c r="C47" s="64"/>
      <c r="D47" s="64"/>
      <c r="E47" s="64"/>
      <c r="F47" s="64"/>
    </row>
    <row r="48" spans="1:6" x14ac:dyDescent="0.35">
      <c r="A48" s="558" t="s">
        <v>306</v>
      </c>
      <c r="B48" s="558"/>
      <c r="C48" s="558"/>
      <c r="D48" s="558"/>
      <c r="E48" s="4"/>
      <c r="F48" s="4"/>
    </row>
    <row r="49" spans="1:6" x14ac:dyDescent="0.35">
      <c r="A49" s="553" t="s">
        <v>238</v>
      </c>
      <c r="B49" s="553"/>
      <c r="C49" s="553"/>
      <c r="D49" s="553"/>
      <c r="E49" s="553"/>
      <c r="F49" s="553"/>
    </row>
    <row r="50" spans="1:6" x14ac:dyDescent="0.35">
      <c r="A50" s="553" t="s">
        <v>343</v>
      </c>
      <c r="B50" s="553"/>
      <c r="C50" s="553"/>
      <c r="D50" s="553"/>
      <c r="E50" s="553"/>
      <c r="F50" s="553"/>
    </row>
    <row r="51" spans="1:6" x14ac:dyDescent="0.35">
      <c r="A51" s="4"/>
      <c r="B51" s="4"/>
      <c r="C51" s="4"/>
      <c r="D51" s="4"/>
      <c r="E51" s="4"/>
      <c r="F51" s="4"/>
    </row>
    <row r="52" spans="1:6" x14ac:dyDescent="0.35">
      <c r="A52" s="2" t="s">
        <v>0</v>
      </c>
      <c r="B52" s="478" t="s">
        <v>330</v>
      </c>
      <c r="C52" s="481"/>
      <c r="D52" s="479"/>
      <c r="E52" s="2" t="s">
        <v>2</v>
      </c>
      <c r="F52" s="1" t="s">
        <v>331</v>
      </c>
    </row>
    <row r="53" spans="1:6" x14ac:dyDescent="0.35">
      <c r="A53" s="89" t="s">
        <v>244</v>
      </c>
      <c r="B53" s="556" t="s">
        <v>245</v>
      </c>
      <c r="C53" s="559"/>
      <c r="D53" s="557"/>
      <c r="E53" s="89" t="s">
        <v>246</v>
      </c>
      <c r="F53" s="89" t="s">
        <v>247</v>
      </c>
    </row>
    <row r="54" spans="1:6" x14ac:dyDescent="0.35">
      <c r="A54" s="76">
        <v>1</v>
      </c>
      <c r="B54" s="104" t="s">
        <v>344</v>
      </c>
      <c r="C54" s="104"/>
      <c r="D54" s="46"/>
      <c r="E54" s="22"/>
      <c r="F54" s="22"/>
    </row>
    <row r="55" spans="1:6" x14ac:dyDescent="0.35">
      <c r="A55" s="76"/>
      <c r="B55" s="107" t="s">
        <v>249</v>
      </c>
      <c r="C55" s="104" t="s">
        <v>345</v>
      </c>
      <c r="D55" s="46"/>
      <c r="E55" s="22"/>
      <c r="F55" s="22"/>
    </row>
    <row r="56" spans="1:6" ht="23" x14ac:dyDescent="0.35">
      <c r="A56" s="76"/>
      <c r="B56" s="103"/>
      <c r="C56" s="108" t="s">
        <v>244</v>
      </c>
      <c r="D56" s="65" t="s">
        <v>346</v>
      </c>
      <c r="E56" s="22" t="s">
        <v>347</v>
      </c>
      <c r="F56" s="109" t="s">
        <v>314</v>
      </c>
    </row>
    <row r="57" spans="1:6" ht="23" x14ac:dyDescent="0.35">
      <c r="A57" s="76"/>
      <c r="B57" s="103"/>
      <c r="C57" s="108" t="s">
        <v>245</v>
      </c>
      <c r="D57" s="46" t="s">
        <v>348</v>
      </c>
      <c r="E57" s="22" t="s">
        <v>349</v>
      </c>
      <c r="F57" s="109" t="s">
        <v>350</v>
      </c>
    </row>
    <row r="58" spans="1:6" ht="23" x14ac:dyDescent="0.35">
      <c r="A58" s="76"/>
      <c r="B58" s="76"/>
      <c r="C58" s="110" t="s">
        <v>246</v>
      </c>
      <c r="D58" s="22" t="s">
        <v>351</v>
      </c>
      <c r="E58" s="22" t="s">
        <v>352</v>
      </c>
      <c r="F58" s="109" t="s">
        <v>350</v>
      </c>
    </row>
    <row r="59" spans="1:6" ht="23" x14ac:dyDescent="0.35">
      <c r="A59" s="76"/>
      <c r="B59" s="76"/>
      <c r="C59" s="110" t="s">
        <v>247</v>
      </c>
      <c r="D59" s="22" t="s">
        <v>353</v>
      </c>
      <c r="E59" s="22" t="s">
        <v>354</v>
      </c>
      <c r="F59" s="109" t="s">
        <v>355</v>
      </c>
    </row>
    <row r="60" spans="1:6" ht="23" x14ac:dyDescent="0.35">
      <c r="A60" s="76"/>
      <c r="B60" s="76"/>
      <c r="C60" s="110" t="s">
        <v>356</v>
      </c>
      <c r="D60" s="22" t="s">
        <v>357</v>
      </c>
      <c r="E60" s="22" t="s">
        <v>358</v>
      </c>
      <c r="F60" s="109" t="s">
        <v>359</v>
      </c>
    </row>
    <row r="61" spans="1:6" ht="34.5" x14ac:dyDescent="0.35">
      <c r="A61" s="76"/>
      <c r="B61" s="76"/>
      <c r="C61" s="110" t="s">
        <v>360</v>
      </c>
      <c r="D61" s="22" t="s">
        <v>361</v>
      </c>
      <c r="E61" s="22" t="s">
        <v>362</v>
      </c>
      <c r="F61" s="111">
        <v>1</v>
      </c>
    </row>
    <row r="62" spans="1:6" ht="34.5" x14ac:dyDescent="0.35">
      <c r="A62" s="76"/>
      <c r="B62" s="76"/>
      <c r="C62" s="110" t="s">
        <v>363</v>
      </c>
      <c r="D62" s="22" t="s">
        <v>364</v>
      </c>
      <c r="E62" s="22" t="s">
        <v>365</v>
      </c>
      <c r="F62" s="111">
        <v>1</v>
      </c>
    </row>
    <row r="63" spans="1:6" x14ac:dyDescent="0.35">
      <c r="A63" s="4"/>
      <c r="B63" s="4"/>
      <c r="C63" s="4"/>
      <c r="D63" s="4"/>
      <c r="E63" s="4"/>
      <c r="F63" s="4"/>
    </row>
    <row r="64" spans="1:6" x14ac:dyDescent="0.35">
      <c r="A64" s="2"/>
      <c r="B64" s="478" t="s">
        <v>336</v>
      </c>
      <c r="C64" s="481"/>
      <c r="D64" s="479"/>
      <c r="E64" s="2" t="s">
        <v>258</v>
      </c>
      <c r="F64" s="2" t="s">
        <v>259</v>
      </c>
    </row>
    <row r="65" spans="1:6" x14ac:dyDescent="0.35">
      <c r="A65" s="76">
        <v>1</v>
      </c>
      <c r="B65" s="103" t="s">
        <v>321</v>
      </c>
      <c r="C65" s="104"/>
      <c r="D65" s="46"/>
      <c r="E65" s="93"/>
      <c r="F65" s="22"/>
    </row>
    <row r="66" spans="1:6" x14ac:dyDescent="0.35">
      <c r="A66" s="76"/>
      <c r="B66" s="107" t="s">
        <v>249</v>
      </c>
      <c r="C66" s="104" t="s">
        <v>344</v>
      </c>
      <c r="D66" s="46"/>
      <c r="E66" s="93"/>
      <c r="F66" s="22"/>
    </row>
    <row r="67" spans="1:6" x14ac:dyDescent="0.35">
      <c r="A67" s="76"/>
      <c r="B67" s="103"/>
      <c r="C67" s="112" t="s">
        <v>244</v>
      </c>
      <c r="D67" s="104" t="s">
        <v>345</v>
      </c>
      <c r="E67" s="113" t="s">
        <v>366</v>
      </c>
      <c r="F67" s="76"/>
    </row>
    <row r="68" spans="1:6" x14ac:dyDescent="0.35">
      <c r="A68" s="4"/>
      <c r="B68" s="4"/>
      <c r="C68" s="4"/>
      <c r="D68" s="4"/>
      <c r="E68" s="4"/>
      <c r="F68" s="4"/>
    </row>
    <row r="69" spans="1:6" x14ac:dyDescent="0.35">
      <c r="A69" s="477"/>
      <c r="B69" s="477"/>
      <c r="C69" s="477"/>
      <c r="D69" s="477"/>
      <c r="E69" s="482" t="s">
        <v>231</v>
      </c>
      <c r="F69" s="482"/>
    </row>
    <row r="70" spans="1:6" x14ac:dyDescent="0.35">
      <c r="A70" s="477" t="s">
        <v>299</v>
      </c>
      <c r="B70" s="477"/>
      <c r="C70" s="477"/>
      <c r="D70" s="477"/>
      <c r="E70" s="477" t="s">
        <v>300</v>
      </c>
      <c r="F70" s="477"/>
    </row>
    <row r="71" spans="1:6" x14ac:dyDescent="0.35">
      <c r="A71" s="477" t="s">
        <v>367</v>
      </c>
      <c r="B71" s="477"/>
      <c r="C71" s="477"/>
      <c r="D71" s="477"/>
      <c r="E71" s="477" t="s">
        <v>368</v>
      </c>
      <c r="F71" s="477"/>
    </row>
    <row r="72" spans="1:6" x14ac:dyDescent="0.35">
      <c r="A72" s="477" t="s">
        <v>325</v>
      </c>
      <c r="B72" s="477"/>
      <c r="C72" s="477"/>
      <c r="D72" s="477"/>
      <c r="E72" s="477" t="s">
        <v>325</v>
      </c>
      <c r="F72" s="477"/>
    </row>
    <row r="73" spans="1:6" x14ac:dyDescent="0.35">
      <c r="A73" s="477"/>
      <c r="B73" s="477"/>
      <c r="C73" s="477"/>
      <c r="D73" s="477"/>
      <c r="E73" s="477"/>
      <c r="F73" s="477"/>
    </row>
    <row r="74" spans="1:6" x14ac:dyDescent="0.35">
      <c r="A74" s="477"/>
      <c r="B74" s="477"/>
      <c r="C74" s="477"/>
      <c r="D74" s="477"/>
      <c r="E74" s="477"/>
      <c r="F74" s="477"/>
    </row>
    <row r="75" spans="1:6" x14ac:dyDescent="0.35">
      <c r="A75" s="477"/>
      <c r="B75" s="477"/>
      <c r="C75" s="477"/>
      <c r="D75" s="477"/>
      <c r="E75" s="477"/>
      <c r="F75" s="477"/>
    </row>
    <row r="76" spans="1:6" x14ac:dyDescent="0.35">
      <c r="A76" s="477" t="s">
        <v>369</v>
      </c>
      <c r="B76" s="477"/>
      <c r="C76" s="477"/>
      <c r="D76" s="477"/>
      <c r="E76" s="477" t="s">
        <v>370</v>
      </c>
      <c r="F76" s="477"/>
    </row>
    <row r="77" spans="1:6" x14ac:dyDescent="0.35">
      <c r="A77" s="477" t="s">
        <v>371</v>
      </c>
      <c r="B77" s="477"/>
      <c r="C77" s="477"/>
      <c r="D77" s="477"/>
      <c r="E77" s="477" t="s">
        <v>372</v>
      </c>
      <c r="F77" s="477"/>
    </row>
  </sheetData>
  <mergeCells count="49">
    <mergeCell ref="A38:D38"/>
    <mergeCell ref="E38:F38"/>
    <mergeCell ref="A1:F1"/>
    <mergeCell ref="A2:F2"/>
    <mergeCell ref="B4:D4"/>
    <mergeCell ref="B5:D5"/>
    <mergeCell ref="B19:F19"/>
    <mergeCell ref="B20:F20"/>
    <mergeCell ref="B22:D22"/>
    <mergeCell ref="A36:D36"/>
    <mergeCell ref="E36:F36"/>
    <mergeCell ref="A37:D37"/>
    <mergeCell ref="E37:F37"/>
    <mergeCell ref="A39:D39"/>
    <mergeCell ref="E39:F39"/>
    <mergeCell ref="A40:D40"/>
    <mergeCell ref="E40:F40"/>
    <mergeCell ref="A41:D41"/>
    <mergeCell ref="E41:F41"/>
    <mergeCell ref="B64:D64"/>
    <mergeCell ref="A42:D42"/>
    <mergeCell ref="E42:F42"/>
    <mergeCell ref="A43:D43"/>
    <mergeCell ref="E43:F43"/>
    <mergeCell ref="A44:D44"/>
    <mergeCell ref="E44:F44"/>
    <mergeCell ref="A48:D48"/>
    <mergeCell ref="A49:F49"/>
    <mergeCell ref="A50:F50"/>
    <mergeCell ref="B52:D52"/>
    <mergeCell ref="B53:D53"/>
    <mergeCell ref="A69:D69"/>
    <mergeCell ref="E69:F69"/>
    <mergeCell ref="A70:D70"/>
    <mergeCell ref="E70:F70"/>
    <mergeCell ref="A71:D71"/>
    <mergeCell ref="E71:F71"/>
    <mergeCell ref="A72:D72"/>
    <mergeCell ref="E72:F72"/>
    <mergeCell ref="A73:D73"/>
    <mergeCell ref="E73:F73"/>
    <mergeCell ref="A74:D74"/>
    <mergeCell ref="E74:F74"/>
    <mergeCell ref="A75:D75"/>
    <mergeCell ref="E75:F75"/>
    <mergeCell ref="A76:D76"/>
    <mergeCell ref="E76:F76"/>
    <mergeCell ref="A77:D77"/>
    <mergeCell ref="E77:F77"/>
  </mergeCells>
  <pageMargins left="0.70866141732283472" right="0.70866141732283472" top="0.74803149606299213" bottom="0.74803149606299213" header="0.31496062992125984" footer="0.31496062992125984"/>
  <pageSetup orientation="portrait" horizontalDpi="4294967293"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P277"/>
  <sheetViews>
    <sheetView zoomScale="40" zoomScaleNormal="40" workbookViewId="0">
      <pane xSplit="3" ySplit="15" topLeftCell="D16" activePane="bottomRight" state="frozen"/>
      <selection pane="topRight" activeCell="C1" sqref="C1"/>
      <selection pane="bottomLeft" activeCell="A16" sqref="A16"/>
      <selection pane="bottomRight" activeCell="R15" sqref="R15"/>
    </sheetView>
  </sheetViews>
  <sheetFormatPr defaultRowHeight="18" x14ac:dyDescent="0.35"/>
  <cols>
    <col min="2" max="2" width="6.7265625" style="28" customWidth="1"/>
    <col min="3" max="3" width="59.54296875" style="29" customWidth="1"/>
    <col min="4" max="15" width="3.81640625" style="31" customWidth="1"/>
    <col min="16" max="16" width="8.7265625" style="32"/>
  </cols>
  <sheetData>
    <row r="1" spans="1:16" x14ac:dyDescent="0.35">
      <c r="C1" s="29" t="s">
        <v>26</v>
      </c>
      <c r="D1" s="30" t="s">
        <v>234</v>
      </c>
    </row>
    <row r="2" spans="1:16" x14ac:dyDescent="0.35">
      <c r="C2" s="29" t="s">
        <v>27</v>
      </c>
      <c r="D2" s="30" t="s">
        <v>28</v>
      </c>
    </row>
    <row r="3" spans="1:16" x14ac:dyDescent="0.35">
      <c r="C3" s="29" t="s">
        <v>29</v>
      </c>
      <c r="D3" s="30" t="s">
        <v>28</v>
      </c>
    </row>
    <row r="4" spans="1:16" x14ac:dyDescent="0.35">
      <c r="C4" s="29" t="s">
        <v>30</v>
      </c>
      <c r="D4" s="30" t="s">
        <v>235</v>
      </c>
    </row>
    <row r="5" spans="1:16" x14ac:dyDescent="0.35">
      <c r="C5" s="29" t="s">
        <v>31</v>
      </c>
      <c r="D5" s="30" t="s">
        <v>32</v>
      </c>
    </row>
    <row r="6" spans="1:16" x14ac:dyDescent="0.35">
      <c r="C6" s="29" t="s">
        <v>33</v>
      </c>
      <c r="D6" s="30" t="s">
        <v>34</v>
      </c>
    </row>
    <row r="7" spans="1:16" x14ac:dyDescent="0.35">
      <c r="C7" s="29" t="s">
        <v>35</v>
      </c>
      <c r="D7" s="30" t="s">
        <v>36</v>
      </c>
    </row>
    <row r="8" spans="1:16" x14ac:dyDescent="0.35">
      <c r="D8" s="30" t="s">
        <v>37</v>
      </c>
    </row>
    <row r="9" spans="1:16" x14ac:dyDescent="0.35">
      <c r="C9" s="29" t="s">
        <v>236</v>
      </c>
      <c r="D9" s="30" t="s">
        <v>193</v>
      </c>
    </row>
    <row r="10" spans="1:16" x14ac:dyDescent="0.35">
      <c r="C10" s="29" t="s">
        <v>237</v>
      </c>
      <c r="D10" s="30" t="s">
        <v>38</v>
      </c>
    </row>
    <row r="11" spans="1:16" x14ac:dyDescent="0.35">
      <c r="C11" s="29" t="s">
        <v>39</v>
      </c>
      <c r="D11" s="30" t="s">
        <v>40</v>
      </c>
    </row>
    <row r="12" spans="1:16" x14ac:dyDescent="0.35">
      <c r="C12" s="29" t="s">
        <v>41</v>
      </c>
      <c r="D12" s="30" t="s">
        <v>32</v>
      </c>
    </row>
    <row r="13" spans="1:16" x14ac:dyDescent="0.35">
      <c r="C13" s="29" t="s">
        <v>42</v>
      </c>
      <c r="D13" s="30" t="s">
        <v>34</v>
      </c>
    </row>
    <row r="14" spans="1:16" x14ac:dyDescent="0.35">
      <c r="D14" s="30"/>
    </row>
    <row r="15" spans="1:16" x14ac:dyDescent="0.35">
      <c r="D15" s="30">
        <v>1</v>
      </c>
      <c r="E15" s="31">
        <v>2</v>
      </c>
      <c r="F15" s="31">
        <v>3</v>
      </c>
      <c r="G15" s="31">
        <v>4</v>
      </c>
      <c r="H15" s="31">
        <v>5</v>
      </c>
      <c r="I15" s="31">
        <v>6</v>
      </c>
      <c r="J15" s="31">
        <v>7</v>
      </c>
      <c r="K15" s="31">
        <v>8</v>
      </c>
      <c r="L15" s="31">
        <v>9</v>
      </c>
      <c r="M15" s="31">
        <v>10</v>
      </c>
      <c r="N15" s="31">
        <v>11</v>
      </c>
      <c r="O15" s="31">
        <v>12</v>
      </c>
    </row>
    <row r="16" spans="1:16" s="35" customFormat="1" ht="19" customHeight="1" x14ac:dyDescent="0.35">
      <c r="A16" s="35">
        <v>1</v>
      </c>
      <c r="B16" s="28">
        <v>1</v>
      </c>
      <c r="C16" s="33" t="s">
        <v>43</v>
      </c>
      <c r="D16" s="34"/>
      <c r="E16" s="34"/>
      <c r="F16" s="34"/>
      <c r="G16" s="34"/>
      <c r="H16" s="34"/>
      <c r="I16" s="34"/>
      <c r="J16" s="34"/>
      <c r="K16" s="34"/>
      <c r="L16" s="34"/>
      <c r="M16" s="34"/>
      <c r="N16" s="34"/>
      <c r="O16" s="34"/>
      <c r="P16" s="32">
        <v>1</v>
      </c>
    </row>
    <row r="17" spans="1:16" ht="19" customHeight="1" x14ac:dyDescent="0.35">
      <c r="B17" s="28">
        <v>2</v>
      </c>
      <c r="C17" s="29" t="s">
        <v>44</v>
      </c>
      <c r="P17" s="32">
        <v>2</v>
      </c>
    </row>
    <row r="18" spans="1:16" ht="19" customHeight="1" x14ac:dyDescent="0.35">
      <c r="B18" s="28">
        <v>3</v>
      </c>
      <c r="C18" s="29" t="s">
        <v>45</v>
      </c>
      <c r="P18" s="32">
        <v>3</v>
      </c>
    </row>
    <row r="19" spans="1:16" ht="19" customHeight="1" x14ac:dyDescent="0.35">
      <c r="B19" s="28">
        <v>4</v>
      </c>
      <c r="C19" s="29" t="s">
        <v>46</v>
      </c>
      <c r="P19" s="32">
        <v>4</v>
      </c>
    </row>
    <row r="20" spans="1:16" ht="19" customHeight="1" x14ac:dyDescent="0.35">
      <c r="B20" s="28">
        <v>5</v>
      </c>
      <c r="C20" s="29" t="s">
        <v>47</v>
      </c>
      <c r="P20" s="32">
        <v>5</v>
      </c>
    </row>
    <row r="21" spans="1:16" ht="19" customHeight="1" x14ac:dyDescent="0.35">
      <c r="B21" s="28">
        <v>6</v>
      </c>
      <c r="C21" s="29" t="s">
        <v>48</v>
      </c>
      <c r="P21" s="32">
        <v>6</v>
      </c>
    </row>
    <row r="22" spans="1:16" ht="19" customHeight="1" x14ac:dyDescent="0.35">
      <c r="B22" s="28">
        <v>7</v>
      </c>
      <c r="C22" s="29" t="s">
        <v>49</v>
      </c>
      <c r="P22" s="32">
        <v>7</v>
      </c>
    </row>
    <row r="23" spans="1:16" ht="19" customHeight="1" x14ac:dyDescent="0.35">
      <c r="B23" s="28">
        <v>8</v>
      </c>
      <c r="C23" s="29" t="s">
        <v>50</v>
      </c>
      <c r="P23" s="32">
        <v>8</v>
      </c>
    </row>
    <row r="24" spans="1:16" ht="19" customHeight="1" x14ac:dyDescent="0.35">
      <c r="B24" s="28">
        <v>9</v>
      </c>
      <c r="C24" s="29" t="s">
        <v>51</v>
      </c>
      <c r="P24" s="32">
        <v>9</v>
      </c>
    </row>
    <row r="25" spans="1:16" ht="19" customHeight="1" x14ac:dyDescent="0.35">
      <c r="B25" s="28">
        <v>10</v>
      </c>
      <c r="C25" s="29" t="s">
        <v>52</v>
      </c>
      <c r="P25" s="32">
        <v>10</v>
      </c>
    </row>
    <row r="26" spans="1:16" ht="19" customHeight="1" x14ac:dyDescent="0.35">
      <c r="B26" s="28">
        <v>11</v>
      </c>
      <c r="C26" s="29" t="s">
        <v>53</v>
      </c>
      <c r="P26" s="32">
        <v>11</v>
      </c>
    </row>
    <row r="27" spans="1:16" ht="19" customHeight="1" x14ac:dyDescent="0.35">
      <c r="B27" s="28">
        <v>12</v>
      </c>
      <c r="C27" s="29" t="s">
        <v>54</v>
      </c>
      <c r="P27" s="32">
        <v>12</v>
      </c>
    </row>
    <row r="28" spans="1:16" ht="19" customHeight="1" x14ac:dyDescent="0.35">
      <c r="B28" s="28">
        <v>13</v>
      </c>
      <c r="C28" s="29" t="s">
        <v>55</v>
      </c>
      <c r="P28" s="32">
        <v>13</v>
      </c>
    </row>
    <row r="29" spans="1:16" ht="19" customHeight="1" x14ac:dyDescent="0.35">
      <c r="B29" s="28">
        <v>14</v>
      </c>
      <c r="C29" s="29" t="s">
        <v>56</v>
      </c>
      <c r="P29" s="32">
        <v>14</v>
      </c>
    </row>
    <row r="30" spans="1:16" s="35" customFormat="1" ht="19" customHeight="1" x14ac:dyDescent="0.35">
      <c r="A30" s="35">
        <v>2</v>
      </c>
      <c r="B30" s="28">
        <v>1</v>
      </c>
      <c r="C30" s="33" t="s">
        <v>57</v>
      </c>
      <c r="D30" s="34"/>
      <c r="E30" s="34"/>
      <c r="F30" s="34"/>
      <c r="G30" s="34"/>
      <c r="H30" s="34"/>
      <c r="I30" s="34"/>
      <c r="J30" s="34"/>
      <c r="K30" s="34"/>
      <c r="L30" s="34"/>
      <c r="M30" s="34"/>
      <c r="N30" s="34"/>
      <c r="O30" s="34"/>
      <c r="P30" s="32">
        <v>15</v>
      </c>
    </row>
    <row r="31" spans="1:16" ht="19" customHeight="1" x14ac:dyDescent="0.35">
      <c r="B31" s="28">
        <v>2</v>
      </c>
      <c r="C31" s="29" t="s">
        <v>58</v>
      </c>
      <c r="P31" s="32">
        <v>16</v>
      </c>
    </row>
    <row r="32" spans="1:16" ht="19" customHeight="1" x14ac:dyDescent="0.35">
      <c r="B32" s="28">
        <v>3</v>
      </c>
      <c r="C32" s="29" t="s">
        <v>59</v>
      </c>
      <c r="P32" s="32">
        <v>17</v>
      </c>
    </row>
    <row r="33" spans="1:16" ht="19" customHeight="1" x14ac:dyDescent="0.35">
      <c r="B33" s="28">
        <v>4</v>
      </c>
      <c r="C33" s="29" t="s">
        <v>60</v>
      </c>
      <c r="P33" s="32">
        <v>18</v>
      </c>
    </row>
    <row r="34" spans="1:16" ht="19" customHeight="1" x14ac:dyDescent="0.35">
      <c r="B34" s="28">
        <v>5</v>
      </c>
      <c r="C34" s="29" t="s">
        <v>61</v>
      </c>
      <c r="P34" s="32">
        <v>19</v>
      </c>
    </row>
    <row r="35" spans="1:16" ht="19" customHeight="1" x14ac:dyDescent="0.35">
      <c r="A35">
        <v>3</v>
      </c>
      <c r="B35" s="28">
        <v>1</v>
      </c>
      <c r="C35" s="33" t="s">
        <v>62</v>
      </c>
      <c r="D35" s="34"/>
      <c r="E35" s="34"/>
      <c r="F35" s="34"/>
      <c r="G35" s="34"/>
      <c r="H35" s="34"/>
      <c r="I35" s="34"/>
      <c r="J35" s="34"/>
      <c r="K35" s="34"/>
      <c r="L35" s="34"/>
      <c r="M35" s="34"/>
      <c r="N35" s="34"/>
      <c r="O35" s="34"/>
      <c r="P35" s="32">
        <v>20</v>
      </c>
    </row>
    <row r="36" spans="1:16" ht="19" customHeight="1" x14ac:dyDescent="0.35">
      <c r="B36" s="28">
        <v>2</v>
      </c>
      <c r="C36" s="29" t="s">
        <v>63</v>
      </c>
      <c r="D36" s="34"/>
      <c r="E36" s="34"/>
      <c r="F36" s="34"/>
      <c r="G36" s="34"/>
      <c r="H36" s="34"/>
      <c r="I36" s="34"/>
      <c r="J36" s="34"/>
      <c r="K36" s="34"/>
      <c r="L36" s="34"/>
      <c r="M36" s="34"/>
      <c r="N36" s="34"/>
      <c r="O36" s="34"/>
      <c r="P36" s="32">
        <v>21</v>
      </c>
    </row>
    <row r="37" spans="1:16" ht="19" customHeight="1" x14ac:dyDescent="0.35">
      <c r="B37" s="28">
        <v>3</v>
      </c>
      <c r="C37" s="29" t="s">
        <v>64</v>
      </c>
      <c r="D37" s="34"/>
      <c r="E37" s="34"/>
      <c r="F37" s="34"/>
      <c r="G37" s="34"/>
      <c r="H37" s="34"/>
      <c r="I37" s="34"/>
      <c r="J37" s="34"/>
      <c r="K37" s="34"/>
      <c r="L37" s="34"/>
      <c r="M37" s="34"/>
      <c r="N37" s="34"/>
      <c r="O37" s="34"/>
      <c r="P37" s="32">
        <v>22</v>
      </c>
    </row>
    <row r="38" spans="1:16" ht="19" customHeight="1" x14ac:dyDescent="0.35">
      <c r="B38" s="28">
        <v>4</v>
      </c>
      <c r="C38" s="29" t="s">
        <v>65</v>
      </c>
      <c r="D38" s="34"/>
      <c r="E38" s="34"/>
      <c r="F38" s="34"/>
      <c r="G38" s="34"/>
      <c r="H38" s="34"/>
      <c r="I38" s="34"/>
      <c r="J38" s="34"/>
      <c r="K38" s="34"/>
      <c r="L38" s="34"/>
      <c r="M38" s="34"/>
      <c r="N38" s="34"/>
      <c r="O38" s="34"/>
      <c r="P38" s="32">
        <v>23</v>
      </c>
    </row>
    <row r="39" spans="1:16" ht="19" customHeight="1" x14ac:dyDescent="0.35">
      <c r="B39" s="28">
        <v>5</v>
      </c>
      <c r="C39" s="29" t="s">
        <v>66</v>
      </c>
      <c r="D39" s="34"/>
      <c r="E39" s="34"/>
      <c r="F39" s="34"/>
      <c r="G39" s="34"/>
      <c r="H39" s="34"/>
      <c r="I39" s="34"/>
      <c r="J39" s="34"/>
      <c r="K39" s="34"/>
      <c r="L39" s="34"/>
      <c r="M39" s="34"/>
      <c r="N39" s="34"/>
      <c r="O39" s="34"/>
      <c r="P39" s="32">
        <v>24</v>
      </c>
    </row>
    <row r="40" spans="1:16" ht="19" customHeight="1" x14ac:dyDescent="0.35">
      <c r="B40" s="28">
        <v>6</v>
      </c>
      <c r="C40" s="29" t="s">
        <v>67</v>
      </c>
      <c r="D40" s="34"/>
      <c r="E40" s="34"/>
      <c r="F40" s="34"/>
      <c r="G40" s="34"/>
      <c r="H40" s="34"/>
      <c r="I40" s="34"/>
      <c r="J40" s="34"/>
      <c r="K40" s="34"/>
      <c r="L40" s="34"/>
      <c r="M40" s="34"/>
      <c r="N40" s="34"/>
      <c r="O40" s="34"/>
      <c r="P40" s="32">
        <v>25</v>
      </c>
    </row>
    <row r="41" spans="1:16" s="35" customFormat="1" ht="19" customHeight="1" x14ac:dyDescent="0.35">
      <c r="A41" s="35">
        <v>4</v>
      </c>
      <c r="B41" s="28">
        <v>1</v>
      </c>
      <c r="C41" s="33" t="s">
        <v>68</v>
      </c>
      <c r="D41" s="34"/>
      <c r="E41" s="34"/>
      <c r="F41" s="34"/>
      <c r="G41" s="34"/>
      <c r="H41" s="34"/>
      <c r="I41" s="34"/>
      <c r="J41" s="34"/>
      <c r="K41" s="34"/>
      <c r="L41" s="34"/>
      <c r="M41" s="34"/>
      <c r="N41" s="34"/>
      <c r="O41" s="34"/>
      <c r="P41" s="32">
        <v>26</v>
      </c>
    </row>
    <row r="42" spans="1:16" ht="19" customHeight="1" x14ac:dyDescent="0.35">
      <c r="B42" s="28">
        <v>2</v>
      </c>
      <c r="C42" s="29" t="s">
        <v>69</v>
      </c>
      <c r="D42" s="34"/>
      <c r="E42" s="34"/>
      <c r="F42" s="34"/>
      <c r="G42" s="34"/>
      <c r="H42" s="34"/>
      <c r="I42" s="34"/>
      <c r="J42" s="34"/>
      <c r="K42" s="34"/>
      <c r="L42" s="34"/>
      <c r="M42" s="34"/>
      <c r="N42" s="34"/>
      <c r="O42" s="34"/>
      <c r="P42" s="32">
        <v>27</v>
      </c>
    </row>
    <row r="43" spans="1:16" ht="19" customHeight="1" x14ac:dyDescent="0.35">
      <c r="B43" s="28">
        <v>3</v>
      </c>
      <c r="C43" s="29" t="s">
        <v>70</v>
      </c>
      <c r="D43" s="34"/>
      <c r="E43" s="34"/>
      <c r="F43" s="34"/>
      <c r="G43" s="34"/>
      <c r="H43" s="34"/>
      <c r="I43" s="34"/>
      <c r="J43" s="34"/>
      <c r="K43" s="34"/>
      <c r="L43" s="34"/>
      <c r="M43" s="34"/>
      <c r="N43" s="34"/>
      <c r="O43" s="34"/>
      <c r="P43" s="32">
        <v>28</v>
      </c>
    </row>
    <row r="44" spans="1:16" ht="37.5" customHeight="1" x14ac:dyDescent="0.35">
      <c r="B44" s="28">
        <v>4</v>
      </c>
      <c r="C44" s="29" t="s">
        <v>71</v>
      </c>
      <c r="D44" s="34"/>
      <c r="E44" s="34"/>
      <c r="F44" s="34"/>
      <c r="G44" s="34"/>
      <c r="H44" s="34"/>
      <c r="I44" s="34"/>
      <c r="J44" s="34"/>
      <c r="K44" s="34"/>
      <c r="L44" s="34"/>
      <c r="M44" s="34"/>
      <c r="N44" s="34"/>
      <c r="O44" s="34"/>
      <c r="P44" s="32">
        <v>29</v>
      </c>
    </row>
    <row r="45" spans="1:16" ht="19" customHeight="1" x14ac:dyDescent="0.35">
      <c r="B45" s="28">
        <v>5</v>
      </c>
      <c r="C45" s="29" t="s">
        <v>72</v>
      </c>
      <c r="D45" s="34"/>
      <c r="E45" s="34"/>
      <c r="F45" s="34"/>
      <c r="G45" s="34"/>
      <c r="H45" s="34"/>
      <c r="I45" s="34"/>
      <c r="J45" s="34"/>
      <c r="K45" s="34"/>
      <c r="L45" s="34"/>
      <c r="M45" s="34"/>
      <c r="N45" s="34"/>
      <c r="O45" s="34"/>
      <c r="P45" s="32">
        <v>30</v>
      </c>
    </row>
    <row r="46" spans="1:16" ht="19" customHeight="1" x14ac:dyDescent="0.35">
      <c r="B46" s="28">
        <v>6</v>
      </c>
      <c r="C46" s="29" t="s">
        <v>73</v>
      </c>
      <c r="D46" s="34"/>
      <c r="E46" s="34"/>
      <c r="F46" s="34"/>
      <c r="G46" s="34"/>
      <c r="H46" s="34"/>
      <c r="I46" s="34"/>
      <c r="J46" s="34"/>
      <c r="K46" s="34"/>
      <c r="L46" s="34"/>
      <c r="M46" s="34"/>
      <c r="N46" s="34"/>
      <c r="O46" s="34"/>
      <c r="P46" s="32">
        <v>31</v>
      </c>
    </row>
    <row r="47" spans="1:16" s="35" customFormat="1" ht="19" customHeight="1" x14ac:dyDescent="0.35">
      <c r="A47" s="35">
        <v>5</v>
      </c>
      <c r="B47" s="28">
        <v>7</v>
      </c>
      <c r="C47" s="33" t="s">
        <v>74</v>
      </c>
      <c r="D47" s="34"/>
      <c r="E47" s="34"/>
      <c r="F47" s="34"/>
      <c r="G47" s="34"/>
      <c r="H47" s="34"/>
      <c r="I47" s="34"/>
      <c r="J47" s="34"/>
      <c r="K47" s="34"/>
      <c r="L47" s="34"/>
      <c r="M47" s="34"/>
      <c r="N47" s="34"/>
      <c r="O47" s="34"/>
      <c r="P47" s="32">
        <v>32</v>
      </c>
    </row>
    <row r="48" spans="1:16" ht="19" customHeight="1" x14ac:dyDescent="0.35">
      <c r="B48" s="28">
        <v>8</v>
      </c>
      <c r="C48" s="29" t="s">
        <v>69</v>
      </c>
      <c r="D48" s="34"/>
      <c r="E48" s="34"/>
      <c r="F48" s="34"/>
      <c r="G48" s="34"/>
      <c r="H48" s="34"/>
      <c r="I48" s="34"/>
      <c r="J48" s="34"/>
      <c r="K48" s="34"/>
      <c r="L48" s="34"/>
      <c r="M48" s="34"/>
      <c r="N48" s="34"/>
      <c r="O48" s="34"/>
      <c r="P48" s="32">
        <v>33</v>
      </c>
    </row>
    <row r="49" spans="1:16" ht="19" customHeight="1" x14ac:dyDescent="0.35">
      <c r="B49" s="28">
        <v>9</v>
      </c>
      <c r="C49" s="29" t="s">
        <v>70</v>
      </c>
      <c r="D49" s="34"/>
      <c r="E49" s="34"/>
      <c r="F49" s="34"/>
      <c r="G49" s="34"/>
      <c r="H49" s="34"/>
      <c r="I49" s="34"/>
      <c r="J49" s="34"/>
      <c r="K49" s="34"/>
      <c r="L49" s="34"/>
      <c r="M49" s="34"/>
      <c r="N49" s="34"/>
      <c r="O49" s="34"/>
      <c r="P49" s="32">
        <v>34</v>
      </c>
    </row>
    <row r="50" spans="1:16" ht="19" customHeight="1" x14ac:dyDescent="0.35">
      <c r="B50" s="28">
        <v>10</v>
      </c>
      <c r="C50" s="29" t="s">
        <v>75</v>
      </c>
      <c r="D50" s="34"/>
      <c r="E50" s="34"/>
      <c r="F50" s="34"/>
      <c r="G50" s="34"/>
      <c r="H50" s="34"/>
      <c r="I50" s="34"/>
      <c r="J50" s="34"/>
      <c r="K50" s="34"/>
      <c r="L50" s="34"/>
      <c r="M50" s="34"/>
      <c r="N50" s="34"/>
      <c r="O50" s="34"/>
      <c r="P50" s="32">
        <v>35</v>
      </c>
    </row>
    <row r="51" spans="1:16" ht="19" customHeight="1" x14ac:dyDescent="0.35">
      <c r="B51" s="28">
        <v>11</v>
      </c>
      <c r="C51" s="29" t="s">
        <v>76</v>
      </c>
      <c r="D51" s="34"/>
      <c r="E51" s="34"/>
      <c r="F51" s="34"/>
      <c r="G51" s="34"/>
      <c r="H51" s="34"/>
      <c r="I51" s="34"/>
      <c r="J51" s="34"/>
      <c r="K51" s="34"/>
      <c r="L51" s="34"/>
      <c r="M51" s="34"/>
      <c r="N51" s="34"/>
      <c r="O51" s="34"/>
      <c r="P51" s="32">
        <v>36</v>
      </c>
    </row>
    <row r="52" spans="1:16" ht="19" customHeight="1" x14ac:dyDescent="0.35">
      <c r="B52" s="28">
        <v>12</v>
      </c>
      <c r="C52" s="29" t="s">
        <v>77</v>
      </c>
      <c r="D52" s="34"/>
      <c r="E52" s="34"/>
      <c r="F52" s="34"/>
      <c r="G52" s="34"/>
      <c r="H52" s="34"/>
      <c r="I52" s="34"/>
      <c r="J52" s="34"/>
      <c r="K52" s="34"/>
      <c r="L52" s="34"/>
      <c r="M52" s="34"/>
      <c r="N52" s="34"/>
      <c r="O52" s="34"/>
      <c r="P52" s="32">
        <v>37</v>
      </c>
    </row>
    <row r="53" spans="1:16" ht="19" customHeight="1" x14ac:dyDescent="0.35">
      <c r="B53" s="28">
        <v>13</v>
      </c>
      <c r="C53" s="29" t="s">
        <v>78</v>
      </c>
      <c r="D53" s="34"/>
      <c r="E53" s="34"/>
      <c r="F53" s="34"/>
      <c r="G53" s="34"/>
      <c r="H53" s="34"/>
      <c r="I53" s="34"/>
      <c r="J53" s="34"/>
      <c r="K53" s="34"/>
      <c r="L53" s="34"/>
      <c r="M53" s="34"/>
      <c r="N53" s="34"/>
      <c r="O53" s="34"/>
      <c r="P53" s="32">
        <v>38</v>
      </c>
    </row>
    <row r="54" spans="1:16" s="35" customFormat="1" ht="19" customHeight="1" x14ac:dyDescent="0.35">
      <c r="A54" s="35">
        <v>6</v>
      </c>
      <c r="B54" s="28">
        <v>14</v>
      </c>
      <c r="C54" s="33" t="s">
        <v>79</v>
      </c>
      <c r="D54" s="34"/>
      <c r="E54" s="34"/>
      <c r="F54" s="34"/>
      <c r="G54" s="34"/>
      <c r="H54" s="34"/>
      <c r="I54" s="34"/>
      <c r="J54" s="34"/>
      <c r="K54" s="34"/>
      <c r="L54" s="34"/>
      <c r="M54" s="34"/>
      <c r="N54" s="34"/>
      <c r="O54" s="34"/>
      <c r="P54" s="32">
        <v>39</v>
      </c>
    </row>
    <row r="55" spans="1:16" ht="19" customHeight="1" x14ac:dyDescent="0.35">
      <c r="B55" s="28">
        <v>15</v>
      </c>
      <c r="C55" s="29" t="s">
        <v>69</v>
      </c>
      <c r="D55" s="34"/>
      <c r="E55" s="34"/>
      <c r="F55" s="34"/>
      <c r="G55" s="34"/>
      <c r="H55" s="34"/>
      <c r="I55" s="34"/>
      <c r="J55" s="34"/>
      <c r="K55" s="34"/>
      <c r="L55" s="34"/>
      <c r="M55" s="34"/>
      <c r="N55" s="34"/>
      <c r="O55" s="34"/>
      <c r="P55" s="32">
        <v>40</v>
      </c>
    </row>
    <row r="56" spans="1:16" ht="19" customHeight="1" x14ac:dyDescent="0.35">
      <c r="B56" s="28">
        <v>16</v>
      </c>
      <c r="C56" s="29" t="s">
        <v>70</v>
      </c>
      <c r="D56" s="34"/>
      <c r="E56" s="34"/>
      <c r="F56" s="34"/>
      <c r="G56" s="34"/>
      <c r="H56" s="34"/>
      <c r="I56" s="34"/>
      <c r="J56" s="34"/>
      <c r="K56" s="34"/>
      <c r="L56" s="34"/>
      <c r="M56" s="34"/>
      <c r="N56" s="34"/>
      <c r="O56" s="34"/>
      <c r="P56" s="32">
        <v>41</v>
      </c>
    </row>
    <row r="57" spans="1:16" ht="19" customHeight="1" x14ac:dyDescent="0.35">
      <c r="B57" s="28">
        <v>17</v>
      </c>
      <c r="C57" s="29" t="s">
        <v>80</v>
      </c>
      <c r="D57" s="34"/>
      <c r="E57" s="34"/>
      <c r="F57" s="34"/>
      <c r="G57" s="34"/>
      <c r="H57" s="34"/>
      <c r="I57" s="34"/>
      <c r="J57" s="34"/>
      <c r="K57" s="34"/>
      <c r="L57" s="34"/>
      <c r="M57" s="34"/>
      <c r="N57" s="34"/>
      <c r="O57" s="34"/>
      <c r="P57" s="32">
        <v>42</v>
      </c>
    </row>
    <row r="58" spans="1:16" ht="19" customHeight="1" x14ac:dyDescent="0.35">
      <c r="B58" s="28">
        <v>18</v>
      </c>
      <c r="C58" s="29" t="s">
        <v>81</v>
      </c>
      <c r="D58" s="34"/>
      <c r="E58" s="34"/>
      <c r="F58" s="34"/>
      <c r="G58" s="34"/>
      <c r="H58" s="34"/>
      <c r="I58" s="34"/>
      <c r="J58" s="34"/>
      <c r="K58" s="34"/>
      <c r="L58" s="34"/>
      <c r="M58" s="34"/>
      <c r="N58" s="34"/>
      <c r="O58" s="34"/>
      <c r="P58" s="32">
        <v>43</v>
      </c>
    </row>
    <row r="59" spans="1:16" ht="19" customHeight="1" x14ac:dyDescent="0.35">
      <c r="B59" s="28">
        <v>19</v>
      </c>
      <c r="C59" s="29" t="s">
        <v>82</v>
      </c>
      <c r="D59" s="34"/>
      <c r="E59" s="34"/>
      <c r="F59" s="34"/>
      <c r="G59" s="34"/>
      <c r="H59" s="34"/>
      <c r="I59" s="34"/>
      <c r="J59" s="34"/>
      <c r="K59" s="34"/>
      <c r="L59" s="34"/>
      <c r="M59" s="34"/>
      <c r="N59" s="34"/>
      <c r="O59" s="34"/>
      <c r="P59" s="32">
        <v>44</v>
      </c>
    </row>
    <row r="60" spans="1:16" ht="19" customHeight="1" x14ac:dyDescent="0.35">
      <c r="B60" s="28">
        <v>20</v>
      </c>
      <c r="C60" s="29" t="s">
        <v>83</v>
      </c>
      <c r="D60" s="34"/>
      <c r="E60" s="34"/>
      <c r="F60" s="34"/>
      <c r="G60" s="34"/>
      <c r="H60" s="34"/>
      <c r="I60" s="34"/>
      <c r="J60" s="34"/>
      <c r="K60" s="34"/>
      <c r="L60" s="34"/>
      <c r="M60" s="34"/>
      <c r="N60" s="34"/>
      <c r="O60" s="34"/>
      <c r="P60" s="32">
        <v>45</v>
      </c>
    </row>
    <row r="61" spans="1:16" s="35" customFormat="1" ht="19" customHeight="1" x14ac:dyDescent="0.35">
      <c r="A61" s="35">
        <v>7</v>
      </c>
      <c r="B61" s="28">
        <v>21</v>
      </c>
      <c r="C61" s="33" t="s">
        <v>84</v>
      </c>
      <c r="D61" s="34"/>
      <c r="E61" s="34"/>
      <c r="F61" s="34"/>
      <c r="G61" s="34"/>
      <c r="H61" s="34"/>
      <c r="I61" s="34"/>
      <c r="J61" s="34"/>
      <c r="K61" s="34"/>
      <c r="L61" s="34"/>
      <c r="M61" s="34"/>
      <c r="N61" s="34"/>
      <c r="O61" s="34"/>
      <c r="P61" s="32">
        <v>46</v>
      </c>
    </row>
    <row r="62" spans="1:16" ht="19" customHeight="1" x14ac:dyDescent="0.35">
      <c r="B62" s="28">
        <v>22</v>
      </c>
      <c r="C62" s="29" t="s">
        <v>69</v>
      </c>
      <c r="D62" s="34"/>
      <c r="E62" s="34"/>
      <c r="F62" s="34"/>
      <c r="G62" s="34"/>
      <c r="H62" s="34"/>
      <c r="I62" s="34"/>
      <c r="J62" s="34"/>
      <c r="K62" s="34"/>
      <c r="L62" s="34"/>
      <c r="M62" s="34"/>
      <c r="N62" s="34"/>
      <c r="O62" s="34"/>
      <c r="P62" s="32">
        <v>47</v>
      </c>
    </row>
    <row r="63" spans="1:16" ht="19" customHeight="1" x14ac:dyDescent="0.35">
      <c r="B63" s="28">
        <v>23</v>
      </c>
      <c r="C63" s="29" t="s">
        <v>70</v>
      </c>
      <c r="D63" s="34"/>
      <c r="E63" s="34"/>
      <c r="F63" s="34"/>
      <c r="G63" s="34"/>
      <c r="H63" s="34"/>
      <c r="I63" s="34"/>
      <c r="J63" s="34"/>
      <c r="K63" s="34"/>
      <c r="L63" s="34"/>
      <c r="M63" s="34"/>
      <c r="N63" s="34"/>
      <c r="O63" s="34"/>
      <c r="P63" s="32">
        <v>48</v>
      </c>
    </row>
    <row r="64" spans="1:16" ht="19" customHeight="1" x14ac:dyDescent="0.35">
      <c r="B64" s="28">
        <v>24</v>
      </c>
      <c r="C64" s="29" t="s">
        <v>85</v>
      </c>
      <c r="D64" s="34"/>
      <c r="E64" s="34"/>
      <c r="F64" s="34"/>
      <c r="G64" s="34"/>
      <c r="H64" s="34"/>
      <c r="I64" s="34"/>
      <c r="J64" s="34"/>
      <c r="K64" s="34"/>
      <c r="L64" s="34"/>
      <c r="M64" s="34"/>
      <c r="N64" s="34"/>
      <c r="O64" s="34"/>
      <c r="P64" s="32">
        <v>49</v>
      </c>
    </row>
    <row r="65" spans="1:16" ht="19" customHeight="1" x14ac:dyDescent="0.35">
      <c r="B65" s="28">
        <v>25</v>
      </c>
      <c r="C65" s="29" t="s">
        <v>86</v>
      </c>
      <c r="D65" s="34"/>
      <c r="E65" s="34"/>
      <c r="F65" s="34"/>
      <c r="G65" s="34"/>
      <c r="H65" s="34"/>
      <c r="I65" s="34"/>
      <c r="J65" s="34"/>
      <c r="K65" s="34"/>
      <c r="L65" s="34"/>
      <c r="M65" s="34"/>
      <c r="N65" s="34"/>
      <c r="O65" s="34"/>
      <c r="P65" s="32">
        <v>50</v>
      </c>
    </row>
    <row r="66" spans="1:16" ht="38.5" customHeight="1" x14ac:dyDescent="0.35">
      <c r="B66" s="28">
        <v>26</v>
      </c>
      <c r="C66" s="29" t="s">
        <v>87</v>
      </c>
      <c r="D66" s="34"/>
      <c r="E66" s="34"/>
      <c r="F66" s="34"/>
      <c r="G66" s="34"/>
      <c r="H66" s="34"/>
      <c r="I66" s="34"/>
      <c r="J66" s="34"/>
      <c r="K66" s="34"/>
      <c r="L66" s="34"/>
      <c r="M66" s="34"/>
      <c r="N66" s="34"/>
      <c r="O66" s="34"/>
      <c r="P66" s="32">
        <v>51</v>
      </c>
    </row>
    <row r="67" spans="1:16" ht="19" customHeight="1" x14ac:dyDescent="0.35">
      <c r="B67" s="28">
        <v>27</v>
      </c>
      <c r="C67" s="29" t="s">
        <v>88</v>
      </c>
      <c r="D67" s="34"/>
      <c r="E67" s="34"/>
      <c r="F67" s="34"/>
      <c r="G67" s="34"/>
      <c r="H67" s="34"/>
      <c r="I67" s="34"/>
      <c r="J67" s="34"/>
      <c r="K67" s="34"/>
      <c r="L67" s="34"/>
      <c r="M67" s="34"/>
      <c r="N67" s="34"/>
      <c r="O67" s="34"/>
      <c r="P67" s="32">
        <v>52</v>
      </c>
    </row>
    <row r="68" spans="1:16" ht="19" customHeight="1" x14ac:dyDescent="0.35">
      <c r="B68" s="28">
        <v>28</v>
      </c>
      <c r="C68" s="29" t="s">
        <v>89</v>
      </c>
      <c r="D68" s="34"/>
      <c r="E68" s="34"/>
      <c r="F68" s="34"/>
      <c r="G68" s="34"/>
      <c r="H68" s="34"/>
      <c r="I68" s="34"/>
      <c r="J68" s="34"/>
      <c r="K68" s="34"/>
      <c r="L68" s="34"/>
      <c r="M68" s="34"/>
      <c r="N68" s="34"/>
      <c r="O68" s="34"/>
      <c r="P68" s="32">
        <v>53</v>
      </c>
    </row>
    <row r="69" spans="1:16" ht="19" customHeight="1" x14ac:dyDescent="0.35">
      <c r="A69">
        <v>8</v>
      </c>
      <c r="B69" s="28">
        <v>29</v>
      </c>
      <c r="C69" s="33" t="s">
        <v>90</v>
      </c>
      <c r="D69" s="34"/>
      <c r="E69" s="34"/>
      <c r="F69" s="34"/>
      <c r="G69" s="34"/>
      <c r="H69" s="34"/>
      <c r="I69" s="34"/>
      <c r="J69" s="34"/>
      <c r="K69" s="34"/>
      <c r="L69" s="34"/>
      <c r="M69" s="34"/>
      <c r="N69" s="34"/>
      <c r="O69" s="34"/>
      <c r="P69" s="32">
        <v>54</v>
      </c>
    </row>
    <row r="70" spans="1:16" ht="19" customHeight="1" x14ac:dyDescent="0.35">
      <c r="B70" s="28">
        <v>30</v>
      </c>
      <c r="C70" s="29" t="s">
        <v>91</v>
      </c>
      <c r="D70" s="34"/>
      <c r="E70" s="34"/>
      <c r="F70" s="34"/>
      <c r="G70" s="34"/>
      <c r="H70" s="34"/>
      <c r="I70" s="34"/>
      <c r="J70" s="34"/>
      <c r="K70" s="34"/>
      <c r="L70" s="34"/>
      <c r="M70" s="34"/>
      <c r="N70" s="34"/>
      <c r="O70" s="34"/>
      <c r="P70" s="32">
        <v>55</v>
      </c>
    </row>
    <row r="71" spans="1:16" ht="19" customHeight="1" x14ac:dyDescent="0.35">
      <c r="B71" s="28">
        <v>31</v>
      </c>
      <c r="C71" s="29" t="s">
        <v>70</v>
      </c>
      <c r="D71" s="34"/>
      <c r="E71" s="34"/>
      <c r="F71" s="34"/>
      <c r="G71" s="34"/>
      <c r="H71" s="34"/>
      <c r="I71" s="34"/>
      <c r="J71" s="34"/>
      <c r="K71" s="34"/>
      <c r="L71" s="34"/>
      <c r="M71" s="34"/>
      <c r="N71" s="34"/>
      <c r="O71" s="34"/>
      <c r="P71" s="32">
        <v>56</v>
      </c>
    </row>
    <row r="72" spans="1:16" ht="40" customHeight="1" x14ac:dyDescent="0.35">
      <c r="B72" s="28">
        <v>32</v>
      </c>
      <c r="C72" s="29" t="s">
        <v>92</v>
      </c>
      <c r="D72" s="34"/>
      <c r="E72" s="34"/>
      <c r="F72" s="34"/>
      <c r="G72" s="34"/>
      <c r="H72" s="34"/>
      <c r="I72" s="34"/>
      <c r="J72" s="34"/>
      <c r="K72" s="34"/>
      <c r="L72" s="34"/>
      <c r="M72" s="34"/>
      <c r="N72" s="34"/>
      <c r="O72" s="34"/>
      <c r="P72" s="32">
        <v>57</v>
      </c>
    </row>
    <row r="73" spans="1:16" ht="19" customHeight="1" x14ac:dyDescent="0.35">
      <c r="B73" s="28">
        <v>33</v>
      </c>
      <c r="C73" s="29" t="s">
        <v>93</v>
      </c>
      <c r="D73" s="34"/>
      <c r="E73" s="34"/>
      <c r="F73" s="34"/>
      <c r="G73" s="34"/>
      <c r="H73" s="34"/>
      <c r="I73" s="34"/>
      <c r="J73" s="34"/>
      <c r="K73" s="34"/>
      <c r="L73" s="34"/>
      <c r="M73" s="34"/>
      <c r="N73" s="34"/>
      <c r="O73" s="34"/>
      <c r="P73" s="32">
        <v>58</v>
      </c>
    </row>
    <row r="74" spans="1:16" ht="40" customHeight="1" x14ac:dyDescent="0.35">
      <c r="A74">
        <v>9</v>
      </c>
      <c r="B74" s="28">
        <v>34</v>
      </c>
      <c r="C74" s="33" t="s">
        <v>94</v>
      </c>
      <c r="D74" s="34"/>
      <c r="E74" s="34"/>
      <c r="F74" s="34"/>
      <c r="G74" s="34"/>
      <c r="H74" s="34"/>
      <c r="I74" s="34"/>
      <c r="J74" s="34"/>
      <c r="K74" s="34"/>
      <c r="L74" s="34"/>
      <c r="M74" s="34"/>
      <c r="N74" s="34"/>
      <c r="O74" s="34"/>
      <c r="P74" s="32">
        <v>58</v>
      </c>
    </row>
    <row r="75" spans="1:16" ht="19" customHeight="1" x14ac:dyDescent="0.35">
      <c r="B75" s="28">
        <v>35</v>
      </c>
      <c r="C75" s="29" t="s">
        <v>69</v>
      </c>
      <c r="P75" s="32">
        <v>59</v>
      </c>
    </row>
    <row r="76" spans="1:16" ht="19" customHeight="1" x14ac:dyDescent="0.35">
      <c r="B76" s="28">
        <v>36</v>
      </c>
      <c r="C76" s="29" t="s">
        <v>70</v>
      </c>
      <c r="P76" s="32">
        <v>60</v>
      </c>
    </row>
    <row r="77" spans="1:16" ht="19" customHeight="1" x14ac:dyDescent="0.35">
      <c r="B77" s="28">
        <v>37</v>
      </c>
      <c r="C77" s="29" t="s">
        <v>95</v>
      </c>
      <c r="P77" s="32">
        <v>61</v>
      </c>
    </row>
    <row r="78" spans="1:16" ht="19" customHeight="1" x14ac:dyDescent="0.35">
      <c r="B78" s="28">
        <v>38</v>
      </c>
      <c r="C78" s="29" t="s">
        <v>96</v>
      </c>
      <c r="P78" s="32">
        <v>62</v>
      </c>
    </row>
    <row r="79" spans="1:16" ht="19" customHeight="1" x14ac:dyDescent="0.35">
      <c r="B79" s="28">
        <v>39</v>
      </c>
      <c r="C79" s="29" t="s">
        <v>97</v>
      </c>
      <c r="P79" s="32">
        <v>63</v>
      </c>
    </row>
    <row r="80" spans="1:16" ht="19" customHeight="1" x14ac:dyDescent="0.35">
      <c r="B80" s="28">
        <v>40</v>
      </c>
      <c r="C80" s="29" t="s">
        <v>98</v>
      </c>
      <c r="P80" s="32">
        <v>64</v>
      </c>
    </row>
    <row r="81" spans="1:16" ht="19" customHeight="1" x14ac:dyDescent="0.35">
      <c r="A81">
        <v>10</v>
      </c>
      <c r="B81" s="28">
        <v>41</v>
      </c>
      <c r="C81" s="33" t="s">
        <v>99</v>
      </c>
      <c r="D81" s="34"/>
      <c r="E81" s="34"/>
      <c r="F81" s="34"/>
      <c r="G81" s="34"/>
      <c r="H81" s="34"/>
      <c r="I81" s="34"/>
      <c r="J81" s="34"/>
      <c r="K81" s="34"/>
      <c r="L81" s="34"/>
      <c r="M81" s="34"/>
      <c r="N81" s="34"/>
      <c r="O81" s="34"/>
      <c r="P81" s="32">
        <v>65</v>
      </c>
    </row>
    <row r="82" spans="1:16" ht="19" customHeight="1" x14ac:dyDescent="0.35">
      <c r="B82" s="28">
        <v>42</v>
      </c>
      <c r="C82" s="29" t="s">
        <v>91</v>
      </c>
      <c r="P82" s="32">
        <v>66</v>
      </c>
    </row>
    <row r="83" spans="1:16" ht="19" customHeight="1" x14ac:dyDescent="0.35">
      <c r="B83" s="28">
        <v>43</v>
      </c>
      <c r="C83" s="29" t="s">
        <v>70</v>
      </c>
      <c r="P83" s="32">
        <v>67</v>
      </c>
    </row>
    <row r="84" spans="1:16" ht="19" customHeight="1" x14ac:dyDescent="0.35">
      <c r="B84" s="28">
        <v>44</v>
      </c>
      <c r="C84" s="29" t="s">
        <v>100</v>
      </c>
      <c r="P84" s="32">
        <v>68</v>
      </c>
    </row>
    <row r="85" spans="1:16" ht="37.5" customHeight="1" x14ac:dyDescent="0.35">
      <c r="B85" s="28">
        <v>45</v>
      </c>
      <c r="C85" s="29" t="s">
        <v>101</v>
      </c>
      <c r="P85" s="32">
        <v>69</v>
      </c>
    </row>
    <row r="86" spans="1:16" ht="19" customHeight="1" x14ac:dyDescent="0.35">
      <c r="B86" s="28">
        <v>46</v>
      </c>
      <c r="C86" s="29" t="s">
        <v>102</v>
      </c>
      <c r="P86" s="32">
        <v>70</v>
      </c>
    </row>
    <row r="87" spans="1:16" ht="19" customHeight="1" x14ac:dyDescent="0.35">
      <c r="B87" s="28">
        <v>47</v>
      </c>
      <c r="C87" s="29" t="s">
        <v>103</v>
      </c>
      <c r="P87" s="32">
        <v>71</v>
      </c>
    </row>
    <row r="88" spans="1:16" ht="19" customHeight="1" x14ac:dyDescent="0.35">
      <c r="B88" s="28">
        <v>48</v>
      </c>
      <c r="C88" s="29" t="s">
        <v>104</v>
      </c>
      <c r="P88" s="32">
        <v>72</v>
      </c>
    </row>
    <row r="89" spans="1:16" ht="19" customHeight="1" x14ac:dyDescent="0.35">
      <c r="B89" s="28">
        <v>49</v>
      </c>
      <c r="C89" s="29" t="s">
        <v>105</v>
      </c>
      <c r="P89" s="32">
        <v>73</v>
      </c>
    </row>
    <row r="90" spans="1:16" ht="19" customHeight="1" x14ac:dyDescent="0.35">
      <c r="B90" s="28">
        <v>50</v>
      </c>
      <c r="C90" s="29" t="s">
        <v>106</v>
      </c>
      <c r="P90" s="32">
        <v>74</v>
      </c>
    </row>
    <row r="91" spans="1:16" ht="19" customHeight="1" x14ac:dyDescent="0.35">
      <c r="B91" s="28">
        <v>51</v>
      </c>
      <c r="C91" s="29" t="s">
        <v>107</v>
      </c>
      <c r="P91" s="32">
        <v>75</v>
      </c>
    </row>
    <row r="92" spans="1:16" s="35" customFormat="1" ht="19" customHeight="1" x14ac:dyDescent="0.35">
      <c r="A92" s="35">
        <v>11</v>
      </c>
      <c r="B92" s="28">
        <v>52</v>
      </c>
      <c r="C92" s="33" t="s">
        <v>108</v>
      </c>
      <c r="D92" s="34"/>
      <c r="E92" s="34"/>
      <c r="F92" s="34"/>
      <c r="G92" s="34"/>
      <c r="H92" s="34"/>
      <c r="I92" s="34"/>
      <c r="J92" s="34"/>
      <c r="K92" s="34"/>
      <c r="L92" s="34"/>
      <c r="M92" s="34"/>
      <c r="N92" s="34"/>
      <c r="O92" s="34"/>
      <c r="P92" s="32">
        <v>76</v>
      </c>
    </row>
    <row r="93" spans="1:16" ht="19" customHeight="1" x14ac:dyDescent="0.35">
      <c r="B93" s="28">
        <v>53</v>
      </c>
      <c r="C93" s="29" t="s">
        <v>69</v>
      </c>
      <c r="P93" s="32">
        <v>77</v>
      </c>
    </row>
    <row r="94" spans="1:16" ht="19" customHeight="1" x14ac:dyDescent="0.35">
      <c r="B94" s="28">
        <v>54</v>
      </c>
      <c r="C94" s="29" t="s">
        <v>70</v>
      </c>
      <c r="P94" s="32">
        <v>78</v>
      </c>
    </row>
    <row r="95" spans="1:16" ht="19" customHeight="1" x14ac:dyDescent="0.35">
      <c r="B95" s="28">
        <v>55</v>
      </c>
      <c r="C95" s="29" t="s">
        <v>109</v>
      </c>
      <c r="P95" s="32">
        <v>79</v>
      </c>
    </row>
    <row r="96" spans="1:16" ht="19" customHeight="1" x14ac:dyDescent="0.35">
      <c r="B96" s="28">
        <v>56</v>
      </c>
      <c r="C96" s="29" t="s">
        <v>110</v>
      </c>
      <c r="P96" s="32">
        <v>80</v>
      </c>
    </row>
    <row r="97" spans="1:16" s="35" customFormat="1" ht="19" customHeight="1" x14ac:dyDescent="0.35">
      <c r="A97" s="35">
        <v>12</v>
      </c>
      <c r="B97" s="28">
        <v>57</v>
      </c>
      <c r="C97" s="33" t="s">
        <v>111</v>
      </c>
      <c r="D97" s="34"/>
      <c r="E97" s="34"/>
      <c r="F97" s="34"/>
      <c r="G97" s="34"/>
      <c r="H97" s="34"/>
      <c r="I97" s="34"/>
      <c r="J97" s="34"/>
      <c r="K97" s="34"/>
      <c r="L97" s="34"/>
      <c r="M97" s="34"/>
      <c r="N97" s="34"/>
      <c r="O97" s="34"/>
      <c r="P97" s="32">
        <v>81</v>
      </c>
    </row>
    <row r="98" spans="1:16" ht="19" customHeight="1" x14ac:dyDescent="0.35">
      <c r="B98" s="28">
        <v>58</v>
      </c>
      <c r="C98" s="29" t="s">
        <v>69</v>
      </c>
      <c r="P98" s="32">
        <v>82</v>
      </c>
    </row>
    <row r="99" spans="1:16" ht="19" customHeight="1" x14ac:dyDescent="0.35">
      <c r="B99" s="28">
        <v>59</v>
      </c>
      <c r="C99" s="29" t="s">
        <v>70</v>
      </c>
      <c r="P99" s="32">
        <v>83</v>
      </c>
    </row>
    <row r="100" spans="1:16" ht="19" customHeight="1" x14ac:dyDescent="0.35">
      <c r="B100" s="28">
        <v>60</v>
      </c>
      <c r="C100" s="29" t="s">
        <v>112</v>
      </c>
      <c r="P100" s="32">
        <v>84</v>
      </c>
    </row>
    <row r="101" spans="1:16" ht="19" customHeight="1" x14ac:dyDescent="0.35">
      <c r="B101" s="28">
        <v>61</v>
      </c>
      <c r="C101" s="29" t="s">
        <v>113</v>
      </c>
      <c r="P101" s="32">
        <v>85</v>
      </c>
    </row>
    <row r="102" spans="1:16" s="35" customFormat="1" ht="19" customHeight="1" x14ac:dyDescent="0.35">
      <c r="A102" s="35">
        <v>13</v>
      </c>
      <c r="B102" s="28">
        <v>62</v>
      </c>
      <c r="C102" s="33" t="s">
        <v>114</v>
      </c>
      <c r="D102" s="34"/>
      <c r="E102" s="34"/>
      <c r="F102" s="34"/>
      <c r="G102" s="34"/>
      <c r="H102" s="34"/>
      <c r="I102" s="34"/>
      <c r="J102" s="34"/>
      <c r="K102" s="34"/>
      <c r="L102" s="34"/>
      <c r="M102" s="34"/>
      <c r="N102" s="34"/>
      <c r="O102" s="34"/>
      <c r="P102" s="32">
        <v>86</v>
      </c>
    </row>
    <row r="103" spans="1:16" ht="19" customHeight="1" x14ac:dyDescent="0.35">
      <c r="B103" s="28">
        <v>63</v>
      </c>
      <c r="C103" s="29" t="s">
        <v>69</v>
      </c>
      <c r="D103" s="34"/>
      <c r="E103" s="34"/>
      <c r="F103" s="34"/>
      <c r="G103" s="34"/>
      <c r="H103" s="34"/>
      <c r="I103" s="34"/>
      <c r="J103" s="34"/>
      <c r="K103" s="34"/>
      <c r="L103" s="34"/>
      <c r="M103" s="34"/>
      <c r="N103" s="34"/>
      <c r="O103" s="34"/>
      <c r="P103" s="32">
        <v>87</v>
      </c>
    </row>
    <row r="104" spans="1:16" ht="19" customHeight="1" x14ac:dyDescent="0.35">
      <c r="B104" s="28">
        <v>64</v>
      </c>
      <c r="C104" s="29" t="s">
        <v>70</v>
      </c>
      <c r="D104" s="34"/>
      <c r="E104" s="34"/>
      <c r="F104" s="34"/>
      <c r="G104" s="34"/>
      <c r="H104" s="34"/>
      <c r="I104" s="34"/>
      <c r="J104" s="34"/>
      <c r="K104" s="34"/>
      <c r="L104" s="34"/>
      <c r="M104" s="34"/>
      <c r="N104" s="34"/>
      <c r="O104" s="34"/>
      <c r="P104" s="32">
        <v>88</v>
      </c>
    </row>
    <row r="105" spans="1:16" ht="19" customHeight="1" x14ac:dyDescent="0.35">
      <c r="A105">
        <v>14</v>
      </c>
      <c r="B105" s="28">
        <v>67</v>
      </c>
      <c r="C105" s="33" t="s">
        <v>115</v>
      </c>
      <c r="D105" s="34"/>
      <c r="E105" s="34"/>
      <c r="F105" s="34"/>
      <c r="G105" s="34"/>
      <c r="H105" s="34"/>
      <c r="I105" s="34"/>
      <c r="J105" s="34"/>
      <c r="K105" s="34"/>
      <c r="L105" s="34"/>
      <c r="M105" s="34"/>
      <c r="N105" s="34"/>
      <c r="O105" s="34"/>
      <c r="P105" s="32">
        <v>91</v>
      </c>
    </row>
    <row r="106" spans="1:16" ht="19" customHeight="1" x14ac:dyDescent="0.35">
      <c r="B106" s="28">
        <v>68</v>
      </c>
      <c r="C106" s="29" t="s">
        <v>116</v>
      </c>
      <c r="D106" s="34"/>
      <c r="E106" s="34"/>
      <c r="F106" s="34"/>
      <c r="G106" s="34"/>
      <c r="H106" s="34"/>
      <c r="I106" s="34"/>
      <c r="J106" s="34"/>
      <c r="K106" s="34"/>
      <c r="L106" s="34"/>
      <c r="M106" s="34"/>
      <c r="N106" s="34"/>
      <c r="O106" s="34"/>
      <c r="P106" s="32">
        <v>92</v>
      </c>
    </row>
    <row r="107" spans="1:16" ht="19" customHeight="1" x14ac:dyDescent="0.35">
      <c r="B107" s="28">
        <v>69</v>
      </c>
      <c r="C107" s="29" t="s">
        <v>70</v>
      </c>
      <c r="D107" s="34"/>
      <c r="E107" s="34"/>
      <c r="F107" s="34"/>
      <c r="G107" s="34"/>
      <c r="H107" s="34"/>
      <c r="I107" s="34"/>
      <c r="J107" s="34"/>
      <c r="K107" s="34"/>
      <c r="L107" s="34"/>
      <c r="M107" s="34"/>
      <c r="N107" s="34"/>
      <c r="O107" s="34"/>
      <c r="P107" s="32">
        <v>93</v>
      </c>
    </row>
    <row r="108" spans="1:16" ht="19" customHeight="1" x14ac:dyDescent="0.35">
      <c r="B108" s="28">
        <v>70</v>
      </c>
      <c r="C108" s="29" t="s">
        <v>117</v>
      </c>
      <c r="D108" s="34"/>
      <c r="E108" s="34"/>
      <c r="F108" s="34"/>
      <c r="G108" s="34"/>
      <c r="H108" s="34"/>
      <c r="I108" s="34"/>
      <c r="J108" s="34"/>
      <c r="K108" s="34"/>
      <c r="L108" s="34"/>
      <c r="M108" s="34"/>
      <c r="N108" s="34"/>
      <c r="O108" s="34"/>
      <c r="P108" s="32">
        <v>94</v>
      </c>
    </row>
    <row r="109" spans="1:16" ht="19" customHeight="1" x14ac:dyDescent="0.35">
      <c r="B109" s="28">
        <v>71</v>
      </c>
      <c r="C109" s="29" t="s">
        <v>118</v>
      </c>
      <c r="D109" s="34"/>
      <c r="E109" s="34"/>
      <c r="F109" s="34"/>
      <c r="G109" s="34"/>
      <c r="H109" s="34"/>
      <c r="I109" s="34"/>
      <c r="J109" s="34"/>
      <c r="K109" s="34"/>
      <c r="L109" s="34"/>
      <c r="M109" s="34"/>
      <c r="N109" s="34"/>
      <c r="O109" s="34"/>
      <c r="P109" s="32">
        <v>95</v>
      </c>
    </row>
    <row r="110" spans="1:16" ht="19" customHeight="1" x14ac:dyDescent="0.35">
      <c r="B110" s="28">
        <v>72</v>
      </c>
      <c r="C110" s="29" t="s">
        <v>119</v>
      </c>
      <c r="D110" s="34"/>
      <c r="E110" s="34"/>
      <c r="F110" s="34"/>
      <c r="G110" s="34"/>
      <c r="H110" s="34"/>
      <c r="I110" s="34"/>
      <c r="J110" s="34"/>
      <c r="K110" s="34"/>
      <c r="L110" s="34"/>
      <c r="M110" s="34"/>
      <c r="N110" s="34"/>
      <c r="O110" s="34"/>
      <c r="P110" s="32">
        <v>96</v>
      </c>
    </row>
    <row r="111" spans="1:16" ht="19" customHeight="1" x14ac:dyDescent="0.35">
      <c r="B111" s="28">
        <v>73</v>
      </c>
      <c r="C111" s="29" t="s">
        <v>120</v>
      </c>
      <c r="D111" s="34"/>
      <c r="E111" s="34"/>
      <c r="F111" s="34"/>
      <c r="G111" s="34"/>
      <c r="H111" s="34"/>
      <c r="I111" s="34"/>
      <c r="J111" s="34"/>
      <c r="K111" s="34"/>
      <c r="L111" s="34"/>
      <c r="M111" s="34"/>
      <c r="N111" s="34"/>
      <c r="O111" s="34"/>
      <c r="P111" s="32">
        <v>97</v>
      </c>
    </row>
    <row r="112" spans="1:16" s="37" customFormat="1" ht="19" customHeight="1" x14ac:dyDescent="0.35">
      <c r="A112" s="37">
        <v>15</v>
      </c>
      <c r="B112" s="28">
        <v>74</v>
      </c>
      <c r="C112" s="36" t="s">
        <v>121</v>
      </c>
      <c r="D112" s="34"/>
      <c r="E112" s="34"/>
      <c r="F112" s="34"/>
      <c r="G112" s="34"/>
      <c r="H112" s="34"/>
      <c r="I112" s="34"/>
      <c r="J112" s="34"/>
      <c r="K112" s="34"/>
      <c r="L112" s="34"/>
      <c r="M112" s="34"/>
      <c r="N112" s="34"/>
      <c r="O112" s="34"/>
      <c r="P112" s="32">
        <v>98</v>
      </c>
    </row>
    <row r="113" spans="1:16" s="37" customFormat="1" ht="19" customHeight="1" x14ac:dyDescent="0.35">
      <c r="B113" s="28">
        <v>75</v>
      </c>
      <c r="C113" s="29" t="s">
        <v>69</v>
      </c>
      <c r="D113" s="31"/>
      <c r="E113" s="31"/>
      <c r="F113" s="31"/>
      <c r="G113" s="31"/>
      <c r="H113" s="31"/>
      <c r="I113" s="31"/>
      <c r="J113" s="31"/>
      <c r="K113" s="31"/>
      <c r="L113" s="31"/>
      <c r="M113" s="31"/>
      <c r="N113" s="31"/>
      <c r="O113" s="31"/>
      <c r="P113" s="32">
        <v>99</v>
      </c>
    </row>
    <row r="114" spans="1:16" s="37" customFormat="1" ht="19" customHeight="1" x14ac:dyDescent="0.35">
      <c r="B114" s="28">
        <v>76</v>
      </c>
      <c r="C114" s="29" t="s">
        <v>70</v>
      </c>
      <c r="D114" s="31"/>
      <c r="E114" s="31"/>
      <c r="F114" s="31"/>
      <c r="G114" s="31"/>
      <c r="H114" s="31"/>
      <c r="I114" s="31"/>
      <c r="J114" s="31"/>
      <c r="K114" s="31"/>
      <c r="L114" s="31"/>
      <c r="M114" s="31"/>
      <c r="N114" s="31"/>
      <c r="O114" s="31"/>
      <c r="P114" s="32">
        <v>100</v>
      </c>
    </row>
    <row r="115" spans="1:16" s="37" customFormat="1" ht="19" customHeight="1" x14ac:dyDescent="0.35">
      <c r="B115" s="28">
        <v>77</v>
      </c>
      <c r="C115" s="29" t="s">
        <v>122</v>
      </c>
      <c r="D115" s="31"/>
      <c r="E115" s="31"/>
      <c r="F115" s="31"/>
      <c r="G115" s="31"/>
      <c r="H115" s="31"/>
      <c r="I115" s="31"/>
      <c r="J115" s="31"/>
      <c r="K115" s="31"/>
      <c r="L115" s="31"/>
      <c r="M115" s="31"/>
      <c r="N115" s="31"/>
      <c r="O115" s="31"/>
      <c r="P115" s="32">
        <v>101</v>
      </c>
    </row>
    <row r="116" spans="1:16" s="37" customFormat="1" ht="19" customHeight="1" x14ac:dyDescent="0.35">
      <c r="B116" s="28">
        <v>78</v>
      </c>
      <c r="C116" s="29" t="s">
        <v>123</v>
      </c>
      <c r="D116" s="31"/>
      <c r="E116" s="31"/>
      <c r="F116" s="31"/>
      <c r="G116" s="31"/>
      <c r="H116" s="31"/>
      <c r="I116" s="31"/>
      <c r="J116" s="31"/>
      <c r="K116" s="31"/>
      <c r="L116" s="31"/>
      <c r="M116" s="31"/>
      <c r="N116" s="31"/>
      <c r="O116" s="31"/>
      <c r="P116" s="32">
        <v>102</v>
      </c>
    </row>
    <row r="117" spans="1:16" s="37" customFormat="1" ht="19" customHeight="1" x14ac:dyDescent="0.35">
      <c r="B117" s="28">
        <v>79</v>
      </c>
      <c r="C117" s="29" t="s">
        <v>124</v>
      </c>
      <c r="D117" s="31"/>
      <c r="E117" s="31"/>
      <c r="F117" s="31"/>
      <c r="G117" s="31"/>
      <c r="H117" s="31"/>
      <c r="I117" s="31"/>
      <c r="J117" s="31"/>
      <c r="K117" s="31"/>
      <c r="L117" s="31"/>
      <c r="M117" s="31"/>
      <c r="N117" s="31"/>
      <c r="O117" s="31"/>
      <c r="P117" s="32">
        <v>103</v>
      </c>
    </row>
    <row r="118" spans="1:16" ht="19" customHeight="1" x14ac:dyDescent="0.35">
      <c r="A118">
        <v>16</v>
      </c>
      <c r="B118" s="28">
        <v>80</v>
      </c>
      <c r="C118" s="36" t="s">
        <v>125</v>
      </c>
      <c r="D118" s="34"/>
      <c r="E118" s="34"/>
      <c r="F118" s="34"/>
      <c r="G118" s="34"/>
      <c r="H118" s="34"/>
      <c r="I118" s="34"/>
      <c r="J118" s="34"/>
      <c r="K118" s="34"/>
      <c r="L118" s="34"/>
      <c r="M118" s="34"/>
      <c r="N118" s="34"/>
      <c r="O118" s="34"/>
      <c r="P118" s="32">
        <v>104</v>
      </c>
    </row>
    <row r="119" spans="1:16" ht="19" customHeight="1" x14ac:dyDescent="0.35">
      <c r="B119" s="28">
        <v>81</v>
      </c>
      <c r="C119" s="29" t="s">
        <v>126</v>
      </c>
      <c r="D119" s="34"/>
      <c r="E119" s="34"/>
      <c r="F119" s="34"/>
      <c r="G119" s="34"/>
      <c r="H119" s="34"/>
      <c r="I119" s="34"/>
      <c r="J119" s="34"/>
      <c r="K119" s="34"/>
      <c r="L119" s="34"/>
      <c r="M119" s="34"/>
      <c r="N119" s="34"/>
      <c r="O119" s="34"/>
      <c r="P119" s="32">
        <v>105</v>
      </c>
    </row>
    <row r="120" spans="1:16" ht="19" customHeight="1" x14ac:dyDescent="0.35">
      <c r="B120" s="28">
        <v>82</v>
      </c>
      <c r="C120" s="29" t="s">
        <v>70</v>
      </c>
      <c r="D120" s="34"/>
      <c r="E120" s="34"/>
      <c r="F120" s="34"/>
      <c r="G120" s="34"/>
      <c r="H120" s="34"/>
      <c r="I120" s="34"/>
      <c r="J120" s="34"/>
      <c r="K120" s="34"/>
      <c r="L120" s="34"/>
      <c r="M120" s="34"/>
      <c r="N120" s="34"/>
      <c r="O120" s="34"/>
      <c r="P120" s="32">
        <v>106</v>
      </c>
    </row>
    <row r="121" spans="1:16" ht="19" customHeight="1" x14ac:dyDescent="0.35">
      <c r="B121" s="28">
        <v>83</v>
      </c>
      <c r="C121" s="29" t="s">
        <v>127</v>
      </c>
      <c r="D121" s="34"/>
      <c r="E121" s="34"/>
      <c r="F121" s="34"/>
      <c r="G121" s="34"/>
      <c r="H121" s="34"/>
      <c r="I121" s="34"/>
      <c r="J121" s="34"/>
      <c r="K121" s="34"/>
      <c r="L121" s="34"/>
      <c r="M121" s="34"/>
      <c r="N121" s="34"/>
      <c r="O121" s="34"/>
      <c r="P121" s="32">
        <v>107</v>
      </c>
    </row>
    <row r="122" spans="1:16" ht="19" customHeight="1" x14ac:dyDescent="0.35">
      <c r="B122" s="28">
        <v>84</v>
      </c>
      <c r="C122" s="29" t="s">
        <v>128</v>
      </c>
      <c r="D122" s="34"/>
      <c r="E122" s="34"/>
      <c r="F122" s="34"/>
      <c r="G122" s="34"/>
      <c r="H122" s="34"/>
      <c r="I122" s="34"/>
      <c r="J122" s="34"/>
      <c r="K122" s="34"/>
      <c r="L122" s="34"/>
      <c r="M122" s="34"/>
      <c r="N122" s="34"/>
      <c r="O122" s="34"/>
      <c r="P122" s="32">
        <v>108</v>
      </c>
    </row>
    <row r="123" spans="1:16" ht="19" customHeight="1" x14ac:dyDescent="0.35">
      <c r="B123" s="28">
        <v>85</v>
      </c>
      <c r="C123" s="29" t="s">
        <v>129</v>
      </c>
      <c r="D123" s="34"/>
      <c r="E123" s="34"/>
      <c r="F123" s="34"/>
      <c r="G123" s="34"/>
      <c r="H123" s="34"/>
      <c r="I123" s="34"/>
      <c r="J123" s="34"/>
      <c r="K123" s="34"/>
      <c r="L123" s="34"/>
      <c r="M123" s="34"/>
      <c r="N123" s="34"/>
      <c r="O123" s="34"/>
      <c r="P123" s="32">
        <v>109</v>
      </c>
    </row>
    <row r="124" spans="1:16" ht="19" customHeight="1" x14ac:dyDescent="0.35">
      <c r="B124" s="28">
        <v>86</v>
      </c>
      <c r="C124" s="29" t="s">
        <v>130</v>
      </c>
      <c r="D124" s="34"/>
      <c r="E124" s="34"/>
      <c r="F124" s="34"/>
      <c r="G124" s="34"/>
      <c r="H124" s="34"/>
      <c r="I124" s="34"/>
      <c r="J124" s="34"/>
      <c r="K124" s="34"/>
      <c r="L124" s="34"/>
      <c r="M124" s="34"/>
      <c r="N124" s="34"/>
      <c r="O124" s="34"/>
      <c r="P124" s="32">
        <v>110</v>
      </c>
    </row>
    <row r="125" spans="1:16" ht="19" customHeight="1" x14ac:dyDescent="0.35">
      <c r="B125" s="28">
        <v>87</v>
      </c>
      <c r="C125" s="29" t="s">
        <v>131</v>
      </c>
      <c r="D125" s="34"/>
      <c r="E125" s="34"/>
      <c r="F125" s="34"/>
      <c r="G125" s="34"/>
      <c r="H125" s="34"/>
      <c r="I125" s="34"/>
      <c r="J125" s="34"/>
      <c r="K125" s="34"/>
      <c r="L125" s="34"/>
      <c r="M125" s="34"/>
      <c r="N125" s="34"/>
      <c r="O125" s="34"/>
      <c r="P125" s="32">
        <v>111</v>
      </c>
    </row>
    <row r="126" spans="1:16" ht="19" customHeight="1" x14ac:dyDescent="0.35">
      <c r="B126" s="28">
        <v>88</v>
      </c>
      <c r="C126" s="29" t="s">
        <v>132</v>
      </c>
      <c r="D126" s="34"/>
      <c r="E126" s="34"/>
      <c r="F126" s="34"/>
      <c r="G126" s="34"/>
      <c r="H126" s="34"/>
      <c r="I126" s="34"/>
      <c r="J126" s="34"/>
      <c r="K126" s="34"/>
      <c r="L126" s="34"/>
      <c r="M126" s="34"/>
      <c r="N126" s="34"/>
      <c r="O126" s="34"/>
      <c r="P126" s="32">
        <v>112</v>
      </c>
    </row>
    <row r="127" spans="1:16" ht="19" customHeight="1" x14ac:dyDescent="0.35">
      <c r="B127" s="28">
        <v>89</v>
      </c>
      <c r="C127" s="29" t="s">
        <v>133</v>
      </c>
      <c r="D127" s="34"/>
      <c r="E127" s="34"/>
      <c r="F127" s="34"/>
      <c r="G127" s="34"/>
      <c r="H127" s="34"/>
      <c r="I127" s="34"/>
      <c r="J127" s="34"/>
      <c r="K127" s="34"/>
      <c r="L127" s="34"/>
      <c r="M127" s="34"/>
      <c r="N127" s="34"/>
      <c r="O127" s="34"/>
      <c r="P127" s="32">
        <v>113</v>
      </c>
    </row>
    <row r="128" spans="1:16" ht="19" customHeight="1" x14ac:dyDescent="0.35">
      <c r="B128" s="28">
        <v>90</v>
      </c>
      <c r="C128" s="29" t="s">
        <v>134</v>
      </c>
      <c r="D128" s="34"/>
      <c r="E128" s="34"/>
      <c r="F128" s="34"/>
      <c r="G128" s="34"/>
      <c r="H128" s="34"/>
      <c r="I128" s="34"/>
      <c r="J128" s="34"/>
      <c r="K128" s="34"/>
      <c r="L128" s="34"/>
      <c r="M128" s="34"/>
      <c r="N128" s="34"/>
      <c r="O128" s="34"/>
      <c r="P128" s="32">
        <v>114</v>
      </c>
    </row>
    <row r="129" spans="1:16" ht="19" customHeight="1" x14ac:dyDescent="0.35">
      <c r="B129" s="28">
        <v>91</v>
      </c>
      <c r="C129" s="29" t="s">
        <v>135</v>
      </c>
      <c r="D129" s="34"/>
      <c r="E129" s="34"/>
      <c r="F129" s="34"/>
      <c r="G129" s="34"/>
      <c r="H129" s="34"/>
      <c r="I129" s="34"/>
      <c r="J129" s="34"/>
      <c r="K129" s="34"/>
      <c r="L129" s="34"/>
      <c r="M129" s="34"/>
      <c r="N129" s="34"/>
      <c r="O129" s="34"/>
      <c r="P129" s="32">
        <v>115</v>
      </c>
    </row>
    <row r="130" spans="1:16" ht="19" customHeight="1" x14ac:dyDescent="0.35">
      <c r="B130" s="28">
        <v>92</v>
      </c>
      <c r="C130" s="29" t="s">
        <v>136</v>
      </c>
      <c r="D130" s="34"/>
      <c r="E130" s="34"/>
      <c r="F130" s="34"/>
      <c r="G130" s="34"/>
      <c r="H130" s="34"/>
      <c r="I130" s="34"/>
      <c r="J130" s="34"/>
      <c r="K130" s="34"/>
      <c r="L130" s="34"/>
      <c r="M130" s="34"/>
      <c r="N130" s="34"/>
      <c r="O130" s="34"/>
      <c r="P130" s="32">
        <v>116</v>
      </c>
    </row>
    <row r="131" spans="1:16" s="35" customFormat="1" ht="19" customHeight="1" x14ac:dyDescent="0.35">
      <c r="A131" s="35">
        <v>17</v>
      </c>
      <c r="B131" s="28">
        <v>93</v>
      </c>
      <c r="C131" s="33" t="s">
        <v>137</v>
      </c>
      <c r="D131" s="34"/>
      <c r="E131" s="34"/>
      <c r="F131" s="34"/>
      <c r="G131" s="34"/>
      <c r="H131" s="34"/>
      <c r="I131" s="34"/>
      <c r="J131" s="34"/>
      <c r="K131" s="34"/>
      <c r="L131" s="34"/>
      <c r="M131" s="34"/>
      <c r="N131" s="34"/>
      <c r="O131" s="34"/>
      <c r="P131" s="32">
        <v>117</v>
      </c>
    </row>
    <row r="132" spans="1:16" ht="19" customHeight="1" x14ac:dyDescent="0.35">
      <c r="B132" s="28">
        <v>94</v>
      </c>
      <c r="C132" s="29" t="s">
        <v>69</v>
      </c>
      <c r="D132" s="34"/>
      <c r="E132" s="34"/>
      <c r="F132" s="34"/>
      <c r="G132" s="34"/>
      <c r="H132" s="34"/>
      <c r="I132" s="34"/>
      <c r="J132" s="34"/>
      <c r="K132" s="34"/>
      <c r="L132" s="34"/>
      <c r="M132" s="34"/>
      <c r="N132" s="34"/>
      <c r="O132" s="34"/>
      <c r="P132" s="32">
        <v>118</v>
      </c>
    </row>
    <row r="133" spans="1:16" ht="19" customHeight="1" x14ac:dyDescent="0.35">
      <c r="B133" s="28">
        <v>95</v>
      </c>
      <c r="C133" s="29" t="s">
        <v>70</v>
      </c>
      <c r="D133" s="34"/>
      <c r="E133" s="34"/>
      <c r="F133" s="34"/>
      <c r="G133" s="34"/>
      <c r="H133" s="34"/>
      <c r="I133" s="34"/>
      <c r="J133" s="34"/>
      <c r="K133" s="34"/>
      <c r="L133" s="34"/>
      <c r="M133" s="34"/>
      <c r="N133" s="34"/>
      <c r="O133" s="34"/>
      <c r="P133" s="32">
        <v>119</v>
      </c>
    </row>
    <row r="134" spans="1:16" ht="19" customHeight="1" x14ac:dyDescent="0.35">
      <c r="B134" s="28">
        <v>96</v>
      </c>
      <c r="C134" s="29" t="s">
        <v>138</v>
      </c>
      <c r="D134" s="34"/>
      <c r="E134" s="34"/>
      <c r="F134" s="34"/>
      <c r="G134" s="34"/>
      <c r="H134" s="34"/>
      <c r="I134" s="34"/>
      <c r="J134" s="34"/>
      <c r="K134" s="34"/>
      <c r="L134" s="34"/>
      <c r="M134" s="34"/>
      <c r="N134" s="34"/>
      <c r="O134" s="34"/>
      <c r="P134" s="32">
        <v>120</v>
      </c>
    </row>
    <row r="135" spans="1:16" ht="19" customHeight="1" x14ac:dyDescent="0.35">
      <c r="B135" s="28">
        <v>97</v>
      </c>
      <c r="C135" s="29" t="s">
        <v>139</v>
      </c>
      <c r="D135" s="34"/>
      <c r="E135" s="34"/>
      <c r="F135" s="34"/>
      <c r="G135" s="34"/>
      <c r="H135" s="34"/>
      <c r="I135" s="34"/>
      <c r="J135" s="34"/>
      <c r="K135" s="34"/>
      <c r="L135" s="34"/>
      <c r="M135" s="34"/>
      <c r="N135" s="34"/>
      <c r="O135" s="34"/>
      <c r="P135" s="32">
        <v>121</v>
      </c>
    </row>
    <row r="136" spans="1:16" ht="19" customHeight="1" x14ac:dyDescent="0.35">
      <c r="B136" s="28">
        <v>98</v>
      </c>
      <c r="C136" s="29" t="s">
        <v>140</v>
      </c>
      <c r="D136" s="34"/>
      <c r="E136" s="34"/>
      <c r="F136" s="34"/>
      <c r="G136" s="34"/>
      <c r="H136" s="34"/>
      <c r="I136" s="34"/>
      <c r="J136" s="34"/>
      <c r="K136" s="34"/>
      <c r="L136" s="34"/>
      <c r="M136" s="34"/>
      <c r="N136" s="34"/>
      <c r="O136" s="34"/>
      <c r="P136" s="32">
        <v>122</v>
      </c>
    </row>
    <row r="137" spans="1:16" ht="19" customHeight="1" x14ac:dyDescent="0.35">
      <c r="B137" s="28">
        <v>99</v>
      </c>
      <c r="C137" s="29" t="s">
        <v>141</v>
      </c>
      <c r="D137" s="34"/>
      <c r="E137" s="34"/>
      <c r="F137" s="34"/>
      <c r="G137" s="34"/>
      <c r="H137" s="34"/>
      <c r="I137" s="34"/>
      <c r="J137" s="34"/>
      <c r="K137" s="34"/>
      <c r="L137" s="34"/>
      <c r="M137" s="34"/>
      <c r="N137" s="34"/>
      <c r="O137" s="34"/>
      <c r="P137" s="32">
        <v>123</v>
      </c>
    </row>
    <row r="138" spans="1:16" ht="19" customHeight="1" x14ac:dyDescent="0.35">
      <c r="B138" s="28">
        <v>100</v>
      </c>
      <c r="C138" s="29" t="s">
        <v>142</v>
      </c>
      <c r="D138" s="34"/>
      <c r="E138" s="34"/>
      <c r="F138" s="34"/>
      <c r="G138" s="34"/>
      <c r="H138" s="34"/>
      <c r="I138" s="34"/>
      <c r="J138" s="34"/>
      <c r="K138" s="34"/>
      <c r="L138" s="34"/>
      <c r="M138" s="34"/>
      <c r="N138" s="34"/>
      <c r="O138" s="34"/>
      <c r="P138" s="32">
        <v>124</v>
      </c>
    </row>
    <row r="139" spans="1:16" ht="19" customHeight="1" x14ac:dyDescent="0.35">
      <c r="B139" s="28">
        <v>101</v>
      </c>
      <c r="C139" s="29" t="s">
        <v>143</v>
      </c>
      <c r="D139" s="34"/>
      <c r="E139" s="34"/>
      <c r="F139" s="34"/>
      <c r="G139" s="34"/>
      <c r="H139" s="34"/>
      <c r="I139" s="34"/>
      <c r="J139" s="34"/>
      <c r="K139" s="34"/>
      <c r="L139" s="34"/>
      <c r="M139" s="34"/>
      <c r="N139" s="34"/>
      <c r="O139" s="34"/>
      <c r="P139" s="32">
        <v>125</v>
      </c>
    </row>
    <row r="140" spans="1:16" ht="19" customHeight="1" x14ac:dyDescent="0.35">
      <c r="B140" s="28">
        <v>102</v>
      </c>
      <c r="C140" s="29" t="s">
        <v>144</v>
      </c>
      <c r="D140" s="34"/>
      <c r="E140" s="34"/>
      <c r="F140" s="34"/>
      <c r="G140" s="34"/>
      <c r="H140" s="34"/>
      <c r="I140" s="34"/>
      <c r="J140" s="34"/>
      <c r="K140" s="34"/>
      <c r="L140" s="34"/>
      <c r="M140" s="34"/>
      <c r="N140" s="34"/>
      <c r="O140" s="34"/>
      <c r="P140" s="32">
        <v>126</v>
      </c>
    </row>
    <row r="141" spans="1:16" ht="19" customHeight="1" x14ac:dyDescent="0.35">
      <c r="B141" s="28">
        <v>103</v>
      </c>
      <c r="C141" s="29" t="s">
        <v>145</v>
      </c>
      <c r="D141" s="34"/>
      <c r="E141" s="34"/>
      <c r="F141" s="34"/>
      <c r="G141" s="34"/>
      <c r="H141" s="34"/>
      <c r="I141" s="34"/>
      <c r="J141" s="34"/>
      <c r="K141" s="34"/>
      <c r="L141" s="34"/>
      <c r="M141" s="34"/>
      <c r="N141" s="34"/>
      <c r="O141" s="34"/>
      <c r="P141" s="32">
        <v>127</v>
      </c>
    </row>
    <row r="142" spans="1:16" ht="19" customHeight="1" x14ac:dyDescent="0.35">
      <c r="B142" s="28">
        <v>104</v>
      </c>
      <c r="C142" s="29" t="s">
        <v>146</v>
      </c>
      <c r="D142" s="34"/>
      <c r="E142" s="34"/>
      <c r="F142" s="34"/>
      <c r="G142" s="34"/>
      <c r="H142" s="34"/>
      <c r="I142" s="34"/>
      <c r="J142" s="34"/>
      <c r="K142" s="34"/>
      <c r="L142" s="34"/>
      <c r="M142" s="34"/>
      <c r="N142" s="34"/>
      <c r="O142" s="34"/>
      <c r="P142" s="32">
        <v>128</v>
      </c>
    </row>
    <row r="143" spans="1:16" ht="19" customHeight="1" x14ac:dyDescent="0.35">
      <c r="A143" s="35">
        <v>18</v>
      </c>
      <c r="B143" s="28">
        <v>1</v>
      </c>
      <c r="C143" s="33" t="s">
        <v>147</v>
      </c>
      <c r="D143" s="34"/>
      <c r="E143" s="34"/>
      <c r="F143" s="34"/>
      <c r="G143" s="34"/>
      <c r="H143" s="34"/>
      <c r="I143" s="34"/>
      <c r="J143" s="34"/>
      <c r="K143" s="34"/>
      <c r="L143" s="34"/>
      <c r="M143" s="34"/>
      <c r="N143" s="34"/>
      <c r="O143" s="34"/>
      <c r="P143" s="32">
        <v>129</v>
      </c>
    </row>
    <row r="144" spans="1:16" ht="19" customHeight="1" x14ac:dyDescent="0.35">
      <c r="B144" s="28">
        <v>2</v>
      </c>
      <c r="C144" s="29" t="s">
        <v>148</v>
      </c>
      <c r="P144" s="32">
        <v>130</v>
      </c>
    </row>
    <row r="145" spans="1:16" ht="19" customHeight="1" x14ac:dyDescent="0.35">
      <c r="B145" s="28">
        <v>3</v>
      </c>
      <c r="C145" s="29" t="s">
        <v>70</v>
      </c>
      <c r="P145" s="32">
        <v>131</v>
      </c>
    </row>
    <row r="146" spans="1:16" ht="19" customHeight="1" x14ac:dyDescent="0.35">
      <c r="B146" s="28">
        <v>4</v>
      </c>
      <c r="C146" s="29" t="s">
        <v>149</v>
      </c>
      <c r="P146" s="32">
        <v>132</v>
      </c>
    </row>
    <row r="147" spans="1:16" ht="19" customHeight="1" x14ac:dyDescent="0.35">
      <c r="B147" s="28">
        <v>5</v>
      </c>
      <c r="C147" s="29" t="s">
        <v>150</v>
      </c>
      <c r="P147" s="32">
        <v>133</v>
      </c>
    </row>
    <row r="148" spans="1:16" ht="19" customHeight="1" x14ac:dyDescent="0.35">
      <c r="B148" s="28">
        <v>6</v>
      </c>
      <c r="C148" s="29" t="s">
        <v>151</v>
      </c>
      <c r="P148" s="32">
        <v>134</v>
      </c>
    </row>
    <row r="149" spans="1:16" ht="19" customHeight="1" x14ac:dyDescent="0.35">
      <c r="B149" s="28">
        <v>7</v>
      </c>
      <c r="C149" s="29" t="s">
        <v>152</v>
      </c>
      <c r="P149" s="32">
        <v>135</v>
      </c>
    </row>
    <row r="150" spans="1:16" s="35" customFormat="1" ht="19" customHeight="1" x14ac:dyDescent="0.35">
      <c r="A150" s="35">
        <v>19</v>
      </c>
      <c r="B150" s="28">
        <v>8</v>
      </c>
      <c r="C150" s="33" t="s">
        <v>153</v>
      </c>
      <c r="D150" s="34"/>
      <c r="E150" s="34"/>
      <c r="F150" s="34"/>
      <c r="G150" s="34"/>
      <c r="H150" s="34"/>
      <c r="I150" s="34"/>
      <c r="J150" s="34"/>
      <c r="K150" s="34"/>
      <c r="L150" s="34"/>
      <c r="M150" s="34"/>
      <c r="N150" s="34"/>
      <c r="O150" s="34"/>
      <c r="P150" s="32">
        <v>136</v>
      </c>
    </row>
    <row r="151" spans="1:16" ht="19" customHeight="1" x14ac:dyDescent="0.35">
      <c r="B151" s="28">
        <v>9</v>
      </c>
      <c r="C151" s="29" t="s">
        <v>69</v>
      </c>
      <c r="P151" s="32">
        <v>137</v>
      </c>
    </row>
    <row r="152" spans="1:16" ht="19" customHeight="1" x14ac:dyDescent="0.35">
      <c r="B152" s="28">
        <v>10</v>
      </c>
      <c r="C152" s="29" t="s">
        <v>70</v>
      </c>
      <c r="P152" s="32">
        <v>138</v>
      </c>
    </row>
    <row r="153" spans="1:16" ht="19" customHeight="1" x14ac:dyDescent="0.35">
      <c r="B153" s="28">
        <v>11</v>
      </c>
      <c r="C153" s="29" t="s">
        <v>154</v>
      </c>
      <c r="P153" s="32">
        <v>139</v>
      </c>
    </row>
    <row r="154" spans="1:16" ht="19" customHeight="1" x14ac:dyDescent="0.35">
      <c r="B154" s="28">
        <v>12</v>
      </c>
      <c r="C154" s="29" t="s">
        <v>155</v>
      </c>
      <c r="P154" s="32">
        <v>140</v>
      </c>
    </row>
    <row r="155" spans="1:16" ht="19" customHeight="1" x14ac:dyDescent="0.35">
      <c r="B155" s="28">
        <v>13</v>
      </c>
      <c r="C155" s="29" t="s">
        <v>156</v>
      </c>
      <c r="P155" s="32">
        <v>141</v>
      </c>
    </row>
    <row r="156" spans="1:16" ht="19" customHeight="1" x14ac:dyDescent="0.35">
      <c r="B156" s="28">
        <v>14</v>
      </c>
      <c r="C156" s="29" t="s">
        <v>157</v>
      </c>
      <c r="P156" s="32">
        <v>142</v>
      </c>
    </row>
    <row r="157" spans="1:16" s="35" customFormat="1" ht="19" customHeight="1" x14ac:dyDescent="0.35">
      <c r="A157" s="35">
        <v>20</v>
      </c>
      <c r="B157" s="28">
        <v>15</v>
      </c>
      <c r="C157" s="33" t="s">
        <v>158</v>
      </c>
      <c r="D157" s="34"/>
      <c r="E157" s="34"/>
      <c r="F157" s="34"/>
      <c r="G157" s="34"/>
      <c r="H157" s="34"/>
      <c r="I157" s="34"/>
      <c r="J157" s="34"/>
      <c r="K157" s="34"/>
      <c r="L157" s="34"/>
      <c r="M157" s="34"/>
      <c r="N157" s="34"/>
      <c r="O157" s="34"/>
      <c r="P157" s="32">
        <v>143</v>
      </c>
    </row>
    <row r="158" spans="1:16" ht="19" customHeight="1" x14ac:dyDescent="0.35">
      <c r="B158" s="28">
        <v>16</v>
      </c>
      <c r="C158" s="29" t="s">
        <v>69</v>
      </c>
      <c r="P158" s="32">
        <v>144</v>
      </c>
    </row>
    <row r="159" spans="1:16" ht="19" customHeight="1" x14ac:dyDescent="0.35">
      <c r="B159" s="28">
        <v>17</v>
      </c>
      <c r="C159" s="29" t="s">
        <v>70</v>
      </c>
      <c r="P159" s="32">
        <v>145</v>
      </c>
    </row>
    <row r="160" spans="1:16" ht="19" customHeight="1" x14ac:dyDescent="0.35">
      <c r="B160" s="28">
        <v>18</v>
      </c>
      <c r="C160" s="29" t="s">
        <v>159</v>
      </c>
      <c r="P160" s="32">
        <v>146</v>
      </c>
    </row>
    <row r="161" spans="1:16" ht="19" customHeight="1" x14ac:dyDescent="0.35">
      <c r="B161" s="28">
        <v>19</v>
      </c>
      <c r="C161" s="29" t="s">
        <v>160</v>
      </c>
      <c r="P161" s="32">
        <v>147</v>
      </c>
    </row>
    <row r="162" spans="1:16" s="40" customFormat="1" ht="19" customHeight="1" x14ac:dyDescent="0.35">
      <c r="A162" s="40">
        <v>21</v>
      </c>
      <c r="B162" s="28">
        <v>20</v>
      </c>
      <c r="C162" s="38" t="s">
        <v>161</v>
      </c>
      <c r="D162" s="39"/>
      <c r="E162" s="39"/>
      <c r="F162" s="39"/>
      <c r="G162" s="39"/>
      <c r="H162" s="39"/>
      <c r="I162" s="39"/>
      <c r="J162" s="39"/>
      <c r="K162" s="39"/>
      <c r="L162" s="39"/>
      <c r="M162" s="39"/>
      <c r="N162" s="39"/>
      <c r="O162" s="39"/>
      <c r="P162" s="32">
        <v>148</v>
      </c>
    </row>
    <row r="163" spans="1:16" s="37" customFormat="1" ht="19" customHeight="1" x14ac:dyDescent="0.35">
      <c r="B163" s="28">
        <v>21</v>
      </c>
      <c r="C163" s="41" t="s">
        <v>162</v>
      </c>
      <c r="D163" s="42"/>
      <c r="E163" s="42"/>
      <c r="F163" s="42"/>
      <c r="G163" s="42"/>
      <c r="H163" s="42"/>
      <c r="I163" s="42"/>
      <c r="J163" s="42"/>
      <c r="K163" s="42"/>
      <c r="L163" s="42"/>
      <c r="M163" s="42"/>
      <c r="N163" s="42"/>
      <c r="O163" s="42"/>
      <c r="P163" s="32">
        <v>149</v>
      </c>
    </row>
    <row r="164" spans="1:16" s="37" customFormat="1" ht="19" customHeight="1" x14ac:dyDescent="0.35">
      <c r="B164" s="28">
        <v>22</v>
      </c>
      <c r="C164" s="41" t="s">
        <v>70</v>
      </c>
      <c r="D164" s="42"/>
      <c r="E164" s="42"/>
      <c r="F164" s="42"/>
      <c r="G164" s="42"/>
      <c r="H164" s="42"/>
      <c r="I164" s="42"/>
      <c r="J164" s="42"/>
      <c r="K164" s="42"/>
      <c r="L164" s="42"/>
      <c r="M164" s="42"/>
      <c r="N164" s="42"/>
      <c r="O164" s="42"/>
      <c r="P164" s="32">
        <v>150</v>
      </c>
    </row>
    <row r="165" spans="1:16" s="37" customFormat="1" ht="19" customHeight="1" x14ac:dyDescent="0.35">
      <c r="B165" s="28">
        <v>23</v>
      </c>
      <c r="C165" s="41" t="s">
        <v>163</v>
      </c>
      <c r="D165" s="42"/>
      <c r="E165" s="42"/>
      <c r="F165" s="42"/>
      <c r="G165" s="42"/>
      <c r="H165" s="42"/>
      <c r="I165" s="42"/>
      <c r="J165" s="42"/>
      <c r="K165" s="42"/>
      <c r="L165" s="42"/>
      <c r="M165" s="42"/>
      <c r="N165" s="42"/>
      <c r="O165" s="42"/>
      <c r="P165" s="32">
        <v>151</v>
      </c>
    </row>
    <row r="166" spans="1:16" s="37" customFormat="1" ht="19" customHeight="1" x14ac:dyDescent="0.35">
      <c r="B166" s="28">
        <v>24</v>
      </c>
      <c r="C166" s="41" t="s">
        <v>164</v>
      </c>
      <c r="D166" s="42"/>
      <c r="E166" s="42"/>
      <c r="F166" s="42"/>
      <c r="G166" s="42"/>
      <c r="H166" s="42"/>
      <c r="I166" s="42"/>
      <c r="J166" s="42"/>
      <c r="K166" s="42"/>
      <c r="L166" s="42"/>
      <c r="M166" s="42"/>
      <c r="N166" s="42"/>
      <c r="O166" s="42"/>
      <c r="P166" s="32">
        <v>152</v>
      </c>
    </row>
    <row r="167" spans="1:16" s="37" customFormat="1" ht="19" customHeight="1" x14ac:dyDescent="0.35">
      <c r="B167" s="28">
        <v>25</v>
      </c>
      <c r="C167" s="41" t="s">
        <v>165</v>
      </c>
      <c r="D167" s="42"/>
      <c r="E167" s="42"/>
      <c r="F167" s="42"/>
      <c r="G167" s="42"/>
      <c r="H167" s="42"/>
      <c r="I167" s="42"/>
      <c r="J167" s="42"/>
      <c r="K167" s="42"/>
      <c r="L167" s="42"/>
      <c r="M167" s="42"/>
      <c r="N167" s="42"/>
      <c r="O167" s="42"/>
      <c r="P167" s="32">
        <v>153</v>
      </c>
    </row>
    <row r="168" spans="1:16" s="37" customFormat="1" ht="19" customHeight="1" x14ac:dyDescent="0.35">
      <c r="B168" s="28">
        <v>26</v>
      </c>
      <c r="C168" s="41" t="s">
        <v>166</v>
      </c>
      <c r="D168" s="42"/>
      <c r="E168" s="42"/>
      <c r="F168" s="42"/>
      <c r="G168" s="42"/>
      <c r="H168" s="42"/>
      <c r="I168" s="42"/>
      <c r="J168" s="42"/>
      <c r="K168" s="42"/>
      <c r="L168" s="42"/>
      <c r="M168" s="42"/>
      <c r="N168" s="42"/>
      <c r="O168" s="42"/>
      <c r="P168" s="32">
        <v>154</v>
      </c>
    </row>
    <row r="169" spans="1:16" s="37" customFormat="1" ht="19" customHeight="1" x14ac:dyDescent="0.35">
      <c r="B169" s="43"/>
      <c r="C169" s="41"/>
      <c r="D169" s="42"/>
      <c r="E169" s="42"/>
      <c r="F169" s="42"/>
      <c r="G169" s="42"/>
      <c r="H169" s="42"/>
      <c r="I169" s="42"/>
      <c r="J169" s="42"/>
      <c r="K169" s="42"/>
      <c r="L169" s="42"/>
      <c r="M169" s="42"/>
      <c r="N169" s="42"/>
      <c r="O169" s="42"/>
      <c r="P169" s="44"/>
    </row>
    <row r="170" spans="1:16" s="37" customFormat="1" ht="19" customHeight="1" x14ac:dyDescent="0.35">
      <c r="B170" s="43"/>
      <c r="C170" s="41"/>
      <c r="D170" s="42"/>
      <c r="E170" s="42"/>
      <c r="F170" s="42"/>
      <c r="G170" s="42"/>
      <c r="H170" s="42"/>
      <c r="I170" s="42"/>
      <c r="J170" s="42"/>
      <c r="K170" s="42"/>
      <c r="L170" s="42"/>
      <c r="M170" s="42"/>
      <c r="N170" s="42"/>
      <c r="O170" s="42"/>
      <c r="P170" s="44"/>
    </row>
    <row r="171" spans="1:16" ht="19" customHeight="1" x14ac:dyDescent="0.35">
      <c r="B171" s="43"/>
      <c r="C171" s="41"/>
      <c r="D171" s="42"/>
      <c r="E171" s="42"/>
      <c r="F171" s="42"/>
      <c r="G171" s="42"/>
      <c r="H171" s="42"/>
      <c r="I171" s="42"/>
      <c r="J171" s="42"/>
      <c r="K171" s="42"/>
      <c r="L171" s="42"/>
      <c r="M171" s="42"/>
      <c r="N171" s="42"/>
      <c r="O171" s="42"/>
    </row>
    <row r="172" spans="1:16" ht="19" customHeight="1" x14ac:dyDescent="0.35">
      <c r="B172" s="43"/>
      <c r="C172" s="41"/>
      <c r="D172" s="42"/>
      <c r="E172" s="42"/>
      <c r="F172" s="42"/>
      <c r="G172" s="42"/>
      <c r="H172" s="42"/>
      <c r="I172" s="42"/>
      <c r="J172" s="42"/>
      <c r="K172" s="42"/>
      <c r="L172" s="42"/>
      <c r="M172" s="42"/>
      <c r="N172" s="42"/>
      <c r="O172" s="42"/>
    </row>
    <row r="173" spans="1:16" ht="19" customHeight="1" x14ac:dyDescent="0.35">
      <c r="B173" s="43"/>
      <c r="C173" s="41"/>
      <c r="D173" s="42"/>
      <c r="E173" s="42"/>
      <c r="F173" s="42"/>
      <c r="G173" s="42"/>
      <c r="H173" s="42"/>
      <c r="I173" s="42"/>
      <c r="J173" s="42"/>
      <c r="K173" s="42"/>
      <c r="L173" s="42"/>
      <c r="M173" s="42"/>
      <c r="N173" s="42"/>
      <c r="O173" s="42"/>
    </row>
    <row r="174" spans="1:16" ht="19" customHeight="1" x14ac:dyDescent="0.35">
      <c r="B174" s="43"/>
      <c r="C174" s="41"/>
      <c r="D174" s="42"/>
      <c r="E174" s="42"/>
      <c r="F174" s="42"/>
      <c r="G174" s="42"/>
      <c r="H174" s="42"/>
      <c r="I174" s="42"/>
      <c r="J174" s="42"/>
      <c r="K174" s="42"/>
      <c r="L174" s="42"/>
      <c r="M174" s="42"/>
      <c r="N174" s="42"/>
      <c r="O174" s="42"/>
    </row>
    <row r="175" spans="1:16" s="40" customFormat="1" ht="19" customHeight="1" x14ac:dyDescent="0.35">
      <c r="A175" s="87">
        <v>22</v>
      </c>
      <c r="B175" s="43">
        <v>1</v>
      </c>
      <c r="C175" s="38" t="s">
        <v>167</v>
      </c>
      <c r="D175" s="39"/>
      <c r="E175" s="39"/>
      <c r="F175" s="39"/>
      <c r="G175" s="39"/>
      <c r="H175" s="39"/>
      <c r="I175" s="39"/>
      <c r="J175" s="39"/>
      <c r="K175" s="39"/>
      <c r="L175" s="39"/>
      <c r="M175" s="39"/>
      <c r="N175" s="39"/>
      <c r="O175" s="39"/>
      <c r="P175" s="45">
        <v>155</v>
      </c>
    </row>
    <row r="176" spans="1:16" s="37" customFormat="1" ht="19" customHeight="1" x14ac:dyDescent="0.35">
      <c r="B176" s="43">
        <v>2</v>
      </c>
      <c r="C176" s="41" t="s">
        <v>168</v>
      </c>
      <c r="D176" s="42"/>
      <c r="E176" s="42"/>
      <c r="F176" s="42"/>
      <c r="G176" s="42"/>
      <c r="H176" s="42"/>
      <c r="I176" s="42"/>
      <c r="J176" s="42"/>
      <c r="K176" s="42"/>
      <c r="L176" s="42"/>
      <c r="M176" s="42"/>
      <c r="N176" s="42"/>
      <c r="O176" s="42"/>
      <c r="P176" s="45">
        <v>156</v>
      </c>
    </row>
    <row r="177" spans="2:16" s="37" customFormat="1" ht="19" customHeight="1" x14ac:dyDescent="0.35">
      <c r="B177" s="43">
        <v>3</v>
      </c>
      <c r="C177" s="41" t="s">
        <v>70</v>
      </c>
      <c r="D177" s="42"/>
      <c r="E177" s="42"/>
      <c r="F177" s="42"/>
      <c r="G177" s="42"/>
      <c r="H177" s="42"/>
      <c r="I177" s="42"/>
      <c r="J177" s="42"/>
      <c r="K177" s="42"/>
      <c r="L177" s="42"/>
      <c r="M177" s="42"/>
      <c r="N177" s="42"/>
      <c r="O177" s="42"/>
      <c r="P177" s="45">
        <v>157</v>
      </c>
    </row>
    <row r="178" spans="2:16" s="37" customFormat="1" ht="19" customHeight="1" x14ac:dyDescent="0.35">
      <c r="B178" s="43">
        <v>4</v>
      </c>
      <c r="C178" s="41" t="s">
        <v>169</v>
      </c>
      <c r="D178" s="42"/>
      <c r="E178" s="42"/>
      <c r="F178" s="42"/>
      <c r="G178" s="42"/>
      <c r="H178" s="42"/>
      <c r="I178" s="42"/>
      <c r="J178" s="42"/>
      <c r="K178" s="42"/>
      <c r="L178" s="42"/>
      <c r="M178" s="42"/>
      <c r="N178" s="42"/>
      <c r="O178" s="42"/>
      <c r="P178" s="45">
        <v>158</v>
      </c>
    </row>
    <row r="179" spans="2:16" s="37" customFormat="1" ht="19" customHeight="1" x14ac:dyDescent="0.35">
      <c r="B179" s="43">
        <v>5</v>
      </c>
      <c r="C179" s="41" t="s">
        <v>170</v>
      </c>
      <c r="D179" s="42"/>
      <c r="E179" s="42"/>
      <c r="F179" s="42"/>
      <c r="G179" s="42"/>
      <c r="H179" s="42"/>
      <c r="I179" s="42"/>
      <c r="J179" s="42"/>
      <c r="K179" s="42"/>
      <c r="L179" s="42"/>
      <c r="M179" s="42"/>
      <c r="N179" s="42"/>
      <c r="O179" s="42"/>
      <c r="P179" s="45">
        <v>159</v>
      </c>
    </row>
    <row r="180" spans="2:16" s="37" customFormat="1" ht="19" customHeight="1" x14ac:dyDescent="0.35">
      <c r="B180" s="43">
        <v>6</v>
      </c>
      <c r="C180" s="41" t="s">
        <v>171</v>
      </c>
      <c r="D180" s="42"/>
      <c r="E180" s="42"/>
      <c r="F180" s="42"/>
      <c r="G180" s="42"/>
      <c r="H180" s="42"/>
      <c r="I180" s="42"/>
      <c r="J180" s="42"/>
      <c r="K180" s="42"/>
      <c r="L180" s="42"/>
      <c r="M180" s="42"/>
      <c r="N180" s="42"/>
      <c r="O180" s="42"/>
      <c r="P180" s="45">
        <v>160</v>
      </c>
    </row>
    <row r="181" spans="2:16" s="37" customFormat="1" ht="19" customHeight="1" x14ac:dyDescent="0.35">
      <c r="B181" s="43">
        <v>7</v>
      </c>
      <c r="C181" s="41" t="s">
        <v>172</v>
      </c>
      <c r="D181" s="42"/>
      <c r="E181" s="42"/>
      <c r="F181" s="42"/>
      <c r="G181" s="42"/>
      <c r="H181" s="42"/>
      <c r="I181" s="42"/>
      <c r="J181" s="42"/>
      <c r="K181" s="42"/>
      <c r="L181" s="42"/>
      <c r="M181" s="42"/>
      <c r="N181" s="42"/>
      <c r="O181" s="42"/>
      <c r="P181" s="45">
        <v>161</v>
      </c>
    </row>
    <row r="182" spans="2:16" ht="19" customHeight="1" x14ac:dyDescent="0.35">
      <c r="B182" s="43">
        <v>8</v>
      </c>
      <c r="C182" s="29" t="s">
        <v>173</v>
      </c>
      <c r="P182" s="45">
        <v>162</v>
      </c>
    </row>
    <row r="183" spans="2:16" ht="19" customHeight="1" x14ac:dyDescent="0.35">
      <c r="B183" s="43">
        <v>9</v>
      </c>
      <c r="C183" s="29" t="s">
        <v>174</v>
      </c>
      <c r="P183" s="45">
        <v>163</v>
      </c>
    </row>
    <row r="184" spans="2:16" ht="19" customHeight="1" x14ac:dyDescent="0.35">
      <c r="B184" s="43">
        <v>10</v>
      </c>
      <c r="C184" s="29" t="s">
        <v>175</v>
      </c>
      <c r="P184" s="45">
        <v>164</v>
      </c>
    </row>
    <row r="185" spans="2:16" ht="19" customHeight="1" x14ac:dyDescent="0.35">
      <c r="B185" s="43">
        <v>11</v>
      </c>
      <c r="C185" s="29" t="s">
        <v>170</v>
      </c>
      <c r="P185" s="45">
        <v>165</v>
      </c>
    </row>
    <row r="186" spans="2:16" ht="19" customHeight="1" x14ac:dyDescent="0.35">
      <c r="B186" s="43">
        <v>12</v>
      </c>
      <c r="C186" s="29" t="s">
        <v>176</v>
      </c>
      <c r="P186" s="45">
        <v>166</v>
      </c>
    </row>
    <row r="187" spans="2:16" ht="19" customHeight="1" x14ac:dyDescent="0.35">
      <c r="B187" s="43">
        <v>13</v>
      </c>
      <c r="C187" s="29" t="s">
        <v>177</v>
      </c>
      <c r="P187" s="45">
        <v>167</v>
      </c>
    </row>
    <row r="188" spans="2:16" ht="19" customHeight="1" x14ac:dyDescent="0.35">
      <c r="B188" s="43">
        <v>14</v>
      </c>
      <c r="C188" s="29" t="s">
        <v>174</v>
      </c>
      <c r="P188" s="45">
        <v>168</v>
      </c>
    </row>
    <row r="189" spans="2:16" ht="19" customHeight="1" x14ac:dyDescent="0.35">
      <c r="B189" s="43">
        <v>15</v>
      </c>
      <c r="C189" s="29" t="s">
        <v>175</v>
      </c>
      <c r="P189" s="45">
        <v>169</v>
      </c>
    </row>
    <row r="190" spans="2:16" ht="19" customHeight="1" x14ac:dyDescent="0.35">
      <c r="B190" s="43">
        <v>16</v>
      </c>
      <c r="C190" s="29" t="s">
        <v>170</v>
      </c>
      <c r="P190" s="45">
        <v>170</v>
      </c>
    </row>
    <row r="191" spans="2:16" ht="19" customHeight="1" x14ac:dyDescent="0.35">
      <c r="B191" s="43">
        <v>17</v>
      </c>
      <c r="C191" s="29" t="s">
        <v>176</v>
      </c>
      <c r="P191" s="45">
        <v>171</v>
      </c>
    </row>
    <row r="192" spans="2:16" ht="19" customHeight="1" x14ac:dyDescent="0.35">
      <c r="B192" s="43">
        <v>18</v>
      </c>
      <c r="C192" s="29" t="s">
        <v>178</v>
      </c>
      <c r="P192" s="45">
        <v>172</v>
      </c>
    </row>
    <row r="193" spans="2:16" ht="19" customHeight="1" x14ac:dyDescent="0.35">
      <c r="B193" s="43">
        <v>19</v>
      </c>
      <c r="C193" s="29" t="s">
        <v>174</v>
      </c>
      <c r="P193" s="45">
        <v>173</v>
      </c>
    </row>
    <row r="194" spans="2:16" ht="19" customHeight="1" x14ac:dyDescent="0.35">
      <c r="B194" s="43">
        <v>20</v>
      </c>
      <c r="C194" s="29" t="s">
        <v>175</v>
      </c>
      <c r="P194" s="45">
        <v>174</v>
      </c>
    </row>
    <row r="195" spans="2:16" ht="19" customHeight="1" x14ac:dyDescent="0.35">
      <c r="B195" s="43">
        <v>21</v>
      </c>
      <c r="C195" s="29" t="s">
        <v>170</v>
      </c>
      <c r="P195" s="45">
        <v>175</v>
      </c>
    </row>
    <row r="196" spans="2:16" ht="19" customHeight="1" x14ac:dyDescent="0.35">
      <c r="B196" s="43">
        <v>22</v>
      </c>
      <c r="C196" s="29" t="s">
        <v>176</v>
      </c>
      <c r="P196" s="45">
        <v>176</v>
      </c>
    </row>
    <row r="197" spans="2:16" ht="19" customHeight="1" x14ac:dyDescent="0.35">
      <c r="B197" s="43">
        <v>23</v>
      </c>
      <c r="C197" s="29" t="s">
        <v>179</v>
      </c>
      <c r="P197" s="45">
        <v>177</v>
      </c>
    </row>
    <row r="198" spans="2:16" ht="19" customHeight="1" x14ac:dyDescent="0.35">
      <c r="B198" s="43">
        <v>24</v>
      </c>
      <c r="C198" s="29" t="s">
        <v>174</v>
      </c>
      <c r="P198" s="45">
        <v>178</v>
      </c>
    </row>
    <row r="199" spans="2:16" ht="19" customHeight="1" x14ac:dyDescent="0.35">
      <c r="B199" s="43">
        <v>25</v>
      </c>
      <c r="C199" s="29" t="s">
        <v>175</v>
      </c>
      <c r="P199" s="45">
        <v>179</v>
      </c>
    </row>
    <row r="200" spans="2:16" ht="19" customHeight="1" x14ac:dyDescent="0.35">
      <c r="B200" s="43">
        <v>26</v>
      </c>
      <c r="C200" s="29" t="s">
        <v>170</v>
      </c>
      <c r="P200" s="45">
        <v>180</v>
      </c>
    </row>
    <row r="201" spans="2:16" ht="19" customHeight="1" x14ac:dyDescent="0.35">
      <c r="B201" s="43">
        <v>27</v>
      </c>
      <c r="C201" s="29" t="s">
        <v>176</v>
      </c>
      <c r="P201" s="45">
        <v>181</v>
      </c>
    </row>
    <row r="202" spans="2:16" ht="19" customHeight="1" x14ac:dyDescent="0.35">
      <c r="B202" s="43">
        <v>28</v>
      </c>
      <c r="C202" s="29" t="s">
        <v>180</v>
      </c>
      <c r="P202" s="45">
        <v>182</v>
      </c>
    </row>
    <row r="203" spans="2:16" ht="19" customHeight="1" x14ac:dyDescent="0.35">
      <c r="B203" s="43">
        <v>29</v>
      </c>
      <c r="C203" s="29" t="s">
        <v>174</v>
      </c>
      <c r="P203" s="45">
        <v>183</v>
      </c>
    </row>
    <row r="204" spans="2:16" ht="19" customHeight="1" x14ac:dyDescent="0.35">
      <c r="B204" s="43">
        <v>30</v>
      </c>
      <c r="C204" s="29" t="s">
        <v>175</v>
      </c>
      <c r="P204" s="45">
        <v>184</v>
      </c>
    </row>
    <row r="205" spans="2:16" ht="19" customHeight="1" x14ac:dyDescent="0.35">
      <c r="B205" s="43">
        <v>31</v>
      </c>
      <c r="C205" s="29" t="s">
        <v>170</v>
      </c>
      <c r="P205" s="45">
        <v>185</v>
      </c>
    </row>
    <row r="206" spans="2:16" ht="19" customHeight="1" x14ac:dyDescent="0.35">
      <c r="B206" s="43">
        <v>32</v>
      </c>
      <c r="C206" s="29" t="s">
        <v>176</v>
      </c>
      <c r="P206" s="45">
        <v>186</v>
      </c>
    </row>
    <row r="207" spans="2:16" ht="19" customHeight="1" x14ac:dyDescent="0.35">
      <c r="B207" s="43">
        <v>33</v>
      </c>
      <c r="C207" s="29" t="s">
        <v>181</v>
      </c>
      <c r="P207" s="45">
        <v>187</v>
      </c>
    </row>
    <row r="208" spans="2:16" ht="19" customHeight="1" x14ac:dyDescent="0.35">
      <c r="B208" s="43">
        <v>34</v>
      </c>
      <c r="C208" s="29" t="s">
        <v>174</v>
      </c>
      <c r="P208" s="45">
        <v>188</v>
      </c>
    </row>
    <row r="209" spans="1:16" ht="19" customHeight="1" x14ac:dyDescent="0.35">
      <c r="B209" s="43">
        <v>35</v>
      </c>
      <c r="C209" s="29" t="s">
        <v>175</v>
      </c>
      <c r="P209" s="45">
        <v>189</v>
      </c>
    </row>
    <row r="210" spans="1:16" ht="19" customHeight="1" x14ac:dyDescent="0.35">
      <c r="B210" s="43">
        <v>36</v>
      </c>
      <c r="C210" s="29" t="s">
        <v>170</v>
      </c>
      <c r="P210" s="45">
        <v>190</v>
      </c>
    </row>
    <row r="211" spans="1:16" ht="19" customHeight="1" x14ac:dyDescent="0.35">
      <c r="B211" s="43">
        <v>37</v>
      </c>
      <c r="C211" s="29" t="s">
        <v>176</v>
      </c>
      <c r="P211" s="45">
        <v>191</v>
      </c>
    </row>
    <row r="212" spans="1:16" ht="19" customHeight="1" x14ac:dyDescent="0.35">
      <c r="B212" s="43">
        <v>38</v>
      </c>
      <c r="C212" s="29" t="s">
        <v>182</v>
      </c>
      <c r="P212" s="45">
        <v>192</v>
      </c>
    </row>
    <row r="213" spans="1:16" ht="19" customHeight="1" x14ac:dyDescent="0.35">
      <c r="B213" s="43">
        <v>39</v>
      </c>
      <c r="C213" s="29" t="s">
        <v>174</v>
      </c>
      <c r="P213" s="45">
        <v>193</v>
      </c>
    </row>
    <row r="214" spans="1:16" ht="19" customHeight="1" x14ac:dyDescent="0.35">
      <c r="B214" s="43">
        <v>40</v>
      </c>
      <c r="C214" s="29" t="s">
        <v>175</v>
      </c>
      <c r="P214" s="45">
        <v>194</v>
      </c>
    </row>
    <row r="215" spans="1:16" ht="19" customHeight="1" x14ac:dyDescent="0.35">
      <c r="B215" s="43">
        <v>41</v>
      </c>
      <c r="C215" s="29" t="s">
        <v>170</v>
      </c>
      <c r="P215" s="45">
        <v>195</v>
      </c>
    </row>
    <row r="216" spans="1:16" ht="19" customHeight="1" x14ac:dyDescent="0.35">
      <c r="B216" s="43">
        <v>42</v>
      </c>
      <c r="C216" s="29" t="s">
        <v>176</v>
      </c>
      <c r="P216" s="45">
        <v>196</v>
      </c>
    </row>
    <row r="217" spans="1:16" ht="19" customHeight="1" x14ac:dyDescent="0.35">
      <c r="B217" s="43">
        <v>43</v>
      </c>
      <c r="C217" s="29" t="s">
        <v>183</v>
      </c>
      <c r="P217" s="45">
        <v>197</v>
      </c>
    </row>
    <row r="218" spans="1:16" ht="19" customHeight="1" x14ac:dyDescent="0.35">
      <c r="B218" s="43">
        <v>44</v>
      </c>
      <c r="C218" s="29" t="s">
        <v>174</v>
      </c>
      <c r="P218" s="45">
        <v>198</v>
      </c>
    </row>
    <row r="219" spans="1:16" ht="19" customHeight="1" x14ac:dyDescent="0.35">
      <c r="B219" s="43">
        <v>45</v>
      </c>
      <c r="C219" s="29" t="s">
        <v>175</v>
      </c>
      <c r="P219" s="45">
        <v>199</v>
      </c>
    </row>
    <row r="220" spans="1:16" ht="19" customHeight="1" x14ac:dyDescent="0.35">
      <c r="B220" s="43">
        <v>46</v>
      </c>
      <c r="C220" s="29" t="s">
        <v>170</v>
      </c>
      <c r="P220" s="45">
        <v>200</v>
      </c>
    </row>
    <row r="221" spans="1:16" ht="19" customHeight="1" x14ac:dyDescent="0.35">
      <c r="B221" s="43">
        <v>47</v>
      </c>
      <c r="C221" s="29" t="s">
        <v>176</v>
      </c>
      <c r="P221" s="45">
        <v>201</v>
      </c>
    </row>
    <row r="222" spans="1:16" ht="19" customHeight="1" x14ac:dyDescent="0.35">
      <c r="A222">
        <v>23</v>
      </c>
      <c r="B222" s="43">
        <v>48</v>
      </c>
      <c r="C222" s="38" t="s">
        <v>184</v>
      </c>
      <c r="D222" s="39"/>
      <c r="E222" s="39"/>
      <c r="F222" s="39"/>
      <c r="G222" s="39"/>
      <c r="H222" s="39"/>
      <c r="I222" s="39"/>
      <c r="J222" s="39"/>
      <c r="K222" s="39"/>
      <c r="L222" s="39"/>
      <c r="M222" s="39"/>
      <c r="N222" s="39"/>
      <c r="O222" s="39"/>
      <c r="P222" s="45">
        <v>202</v>
      </c>
    </row>
    <row r="223" spans="1:16" ht="19" customHeight="1" x14ac:dyDescent="0.35">
      <c r="B223" s="43">
        <v>49</v>
      </c>
      <c r="C223" s="41" t="s">
        <v>168</v>
      </c>
      <c r="D223" s="42"/>
      <c r="E223" s="42"/>
      <c r="F223" s="42"/>
      <c r="G223" s="42"/>
      <c r="H223" s="42"/>
      <c r="I223" s="42"/>
      <c r="J223" s="42"/>
      <c r="K223" s="42"/>
      <c r="L223" s="42"/>
      <c r="M223" s="42"/>
      <c r="N223" s="42"/>
      <c r="O223" s="42"/>
      <c r="P223" s="45">
        <v>203</v>
      </c>
    </row>
    <row r="224" spans="1:16" ht="19" customHeight="1" x14ac:dyDescent="0.35">
      <c r="B224" s="43">
        <v>50</v>
      </c>
      <c r="C224" s="41" t="s">
        <v>70</v>
      </c>
      <c r="D224" s="42"/>
      <c r="E224" s="42"/>
      <c r="F224" s="42"/>
      <c r="G224" s="42"/>
      <c r="H224" s="42"/>
      <c r="I224" s="42"/>
      <c r="J224" s="42"/>
      <c r="K224" s="42"/>
      <c r="L224" s="42"/>
      <c r="M224" s="42"/>
      <c r="N224" s="42"/>
      <c r="O224" s="42"/>
      <c r="P224" s="45">
        <v>204</v>
      </c>
    </row>
    <row r="225" spans="2:16" ht="19" customHeight="1" x14ac:dyDescent="0.35">
      <c r="B225" s="43">
        <v>51</v>
      </c>
      <c r="C225" s="41" t="s">
        <v>169</v>
      </c>
      <c r="D225" s="42"/>
      <c r="E225" s="42"/>
      <c r="F225" s="42"/>
      <c r="G225" s="42"/>
      <c r="H225" s="42"/>
      <c r="I225" s="42"/>
      <c r="J225" s="42"/>
      <c r="K225" s="42"/>
      <c r="L225" s="42"/>
      <c r="M225" s="42"/>
      <c r="N225" s="42"/>
      <c r="O225" s="42"/>
      <c r="P225" s="45">
        <v>205</v>
      </c>
    </row>
    <row r="226" spans="2:16" ht="19" customHeight="1" x14ac:dyDescent="0.35">
      <c r="B226" s="43">
        <v>52</v>
      </c>
      <c r="C226" s="41" t="s">
        <v>170</v>
      </c>
      <c r="D226" s="42"/>
      <c r="E226" s="42"/>
      <c r="F226" s="42"/>
      <c r="G226" s="42"/>
      <c r="H226" s="42"/>
      <c r="I226" s="42"/>
      <c r="J226" s="42"/>
      <c r="K226" s="42"/>
      <c r="L226" s="42"/>
      <c r="M226" s="42"/>
      <c r="N226" s="42"/>
      <c r="O226" s="42"/>
      <c r="P226" s="45">
        <v>206</v>
      </c>
    </row>
    <row r="227" spans="2:16" ht="19" customHeight="1" x14ac:dyDescent="0.35">
      <c r="B227" s="43">
        <v>53</v>
      </c>
      <c r="C227" s="41" t="s">
        <v>171</v>
      </c>
      <c r="D227" s="42"/>
      <c r="E227" s="42"/>
      <c r="F227" s="42"/>
      <c r="G227" s="42"/>
      <c r="H227" s="42"/>
      <c r="I227" s="42"/>
      <c r="J227" s="42"/>
      <c r="K227" s="42"/>
      <c r="L227" s="42"/>
      <c r="M227" s="42"/>
      <c r="N227" s="42"/>
      <c r="O227" s="42"/>
      <c r="P227" s="45">
        <v>207</v>
      </c>
    </row>
    <row r="228" spans="2:16" ht="19" customHeight="1" x14ac:dyDescent="0.35">
      <c r="B228" s="43">
        <v>54</v>
      </c>
      <c r="C228" s="41" t="s">
        <v>172</v>
      </c>
      <c r="D228" s="42"/>
      <c r="E228" s="42"/>
      <c r="F228" s="42"/>
      <c r="G228" s="42"/>
      <c r="H228" s="42"/>
      <c r="I228" s="42"/>
      <c r="J228" s="42"/>
      <c r="K228" s="42"/>
      <c r="L228" s="42"/>
      <c r="M228" s="42"/>
      <c r="N228" s="42"/>
      <c r="O228" s="42"/>
      <c r="P228" s="45">
        <v>208</v>
      </c>
    </row>
    <row r="229" spans="2:16" ht="19" customHeight="1" x14ac:dyDescent="0.35">
      <c r="B229" s="43">
        <v>55</v>
      </c>
      <c r="C229" s="29" t="s">
        <v>185</v>
      </c>
      <c r="P229" s="45">
        <v>209</v>
      </c>
    </row>
    <row r="230" spans="2:16" ht="19" customHeight="1" x14ac:dyDescent="0.35">
      <c r="B230" s="43">
        <v>56</v>
      </c>
      <c r="C230" s="29" t="s">
        <v>174</v>
      </c>
      <c r="P230" s="45">
        <v>210</v>
      </c>
    </row>
    <row r="231" spans="2:16" ht="19" customHeight="1" x14ac:dyDescent="0.35">
      <c r="B231" s="43">
        <v>57</v>
      </c>
      <c r="C231" s="29" t="s">
        <v>175</v>
      </c>
      <c r="P231" s="45">
        <v>211</v>
      </c>
    </row>
    <row r="232" spans="2:16" ht="19" customHeight="1" x14ac:dyDescent="0.35">
      <c r="B232" s="43">
        <v>58</v>
      </c>
      <c r="C232" s="29" t="s">
        <v>170</v>
      </c>
      <c r="P232" s="45">
        <v>212</v>
      </c>
    </row>
    <row r="233" spans="2:16" ht="19" customHeight="1" x14ac:dyDescent="0.35">
      <c r="B233" s="43">
        <v>59</v>
      </c>
      <c r="C233" s="29" t="s">
        <v>176</v>
      </c>
      <c r="P233" s="45">
        <v>213</v>
      </c>
    </row>
    <row r="234" spans="2:16" ht="19" customHeight="1" x14ac:dyDescent="0.35">
      <c r="B234" s="43">
        <v>60</v>
      </c>
      <c r="C234" s="29" t="s">
        <v>186</v>
      </c>
      <c r="P234" s="45">
        <v>214</v>
      </c>
    </row>
    <row r="235" spans="2:16" ht="19" customHeight="1" x14ac:dyDescent="0.35">
      <c r="B235" s="43">
        <v>61</v>
      </c>
      <c r="C235" s="29" t="s">
        <v>174</v>
      </c>
      <c r="P235" s="45">
        <v>215</v>
      </c>
    </row>
    <row r="236" spans="2:16" ht="19" customHeight="1" x14ac:dyDescent="0.35">
      <c r="B236" s="43">
        <v>62</v>
      </c>
      <c r="C236" s="29" t="s">
        <v>175</v>
      </c>
      <c r="P236" s="45">
        <v>216</v>
      </c>
    </row>
    <row r="237" spans="2:16" ht="19" customHeight="1" x14ac:dyDescent="0.35">
      <c r="B237" s="43">
        <v>63</v>
      </c>
      <c r="C237" s="29" t="s">
        <v>170</v>
      </c>
      <c r="P237" s="45">
        <v>217</v>
      </c>
    </row>
    <row r="238" spans="2:16" ht="19" customHeight="1" x14ac:dyDescent="0.35">
      <c r="B238" s="43">
        <v>64</v>
      </c>
      <c r="C238" s="29" t="s">
        <v>176</v>
      </c>
      <c r="P238" s="45">
        <v>218</v>
      </c>
    </row>
    <row r="239" spans="2:16" ht="19" customHeight="1" x14ac:dyDescent="0.35">
      <c r="B239" s="43">
        <v>65</v>
      </c>
      <c r="C239" s="29" t="s">
        <v>187</v>
      </c>
      <c r="P239" s="45">
        <v>219</v>
      </c>
    </row>
    <row r="240" spans="2:16" ht="19" customHeight="1" x14ac:dyDescent="0.35">
      <c r="B240" s="43">
        <v>66</v>
      </c>
      <c r="C240" s="29" t="s">
        <v>174</v>
      </c>
      <c r="P240" s="45">
        <v>220</v>
      </c>
    </row>
    <row r="241" spans="2:16" ht="19" customHeight="1" x14ac:dyDescent="0.35">
      <c r="B241" s="43">
        <v>67</v>
      </c>
      <c r="C241" s="29" t="s">
        <v>175</v>
      </c>
      <c r="P241" s="45">
        <v>221</v>
      </c>
    </row>
    <row r="242" spans="2:16" ht="19" customHeight="1" x14ac:dyDescent="0.35">
      <c r="B242" s="43">
        <v>68</v>
      </c>
      <c r="C242" s="29" t="s">
        <v>170</v>
      </c>
      <c r="P242" s="45">
        <v>222</v>
      </c>
    </row>
    <row r="243" spans="2:16" ht="19" customHeight="1" x14ac:dyDescent="0.35">
      <c r="B243" s="43">
        <v>69</v>
      </c>
      <c r="C243" s="29" t="s">
        <v>176</v>
      </c>
      <c r="P243" s="45">
        <v>223</v>
      </c>
    </row>
    <row r="244" spans="2:16" ht="19" customHeight="1" x14ac:dyDescent="0.35">
      <c r="B244" s="43">
        <v>70</v>
      </c>
      <c r="C244" s="29" t="s">
        <v>188</v>
      </c>
      <c r="P244" s="45">
        <v>224</v>
      </c>
    </row>
    <row r="245" spans="2:16" ht="19" customHeight="1" x14ac:dyDescent="0.35">
      <c r="B245" s="43">
        <v>71</v>
      </c>
      <c r="C245" s="29" t="s">
        <v>174</v>
      </c>
      <c r="P245" s="45">
        <v>225</v>
      </c>
    </row>
    <row r="246" spans="2:16" ht="19" customHeight="1" x14ac:dyDescent="0.35">
      <c r="B246" s="43">
        <v>72</v>
      </c>
      <c r="C246" s="29" t="s">
        <v>175</v>
      </c>
      <c r="P246" s="45">
        <v>226</v>
      </c>
    </row>
    <row r="247" spans="2:16" ht="19" customHeight="1" x14ac:dyDescent="0.35">
      <c r="B247" s="43">
        <v>73</v>
      </c>
      <c r="C247" s="29" t="s">
        <v>170</v>
      </c>
      <c r="P247" s="45">
        <v>227</v>
      </c>
    </row>
    <row r="248" spans="2:16" ht="19" customHeight="1" x14ac:dyDescent="0.35">
      <c r="B248" s="43">
        <v>74</v>
      </c>
      <c r="C248" s="29" t="s">
        <v>176</v>
      </c>
      <c r="P248" s="45">
        <v>228</v>
      </c>
    </row>
    <row r="249" spans="2:16" ht="19" customHeight="1" x14ac:dyDescent="0.35">
      <c r="B249" s="43"/>
      <c r="P249" s="45"/>
    </row>
    <row r="250" spans="2:16" ht="19" customHeight="1" x14ac:dyDescent="0.35">
      <c r="B250" s="43"/>
      <c r="P250" s="45"/>
    </row>
    <row r="251" spans="2:16" ht="19" customHeight="1" x14ac:dyDescent="0.35">
      <c r="B251" s="43"/>
      <c r="P251" s="45"/>
    </row>
    <row r="252" spans="2:16" ht="19" customHeight="1" x14ac:dyDescent="0.35">
      <c r="B252" s="43"/>
      <c r="P252" s="45"/>
    </row>
    <row r="253" spans="2:16" ht="19" customHeight="1" x14ac:dyDescent="0.35">
      <c r="B253" s="43"/>
      <c r="P253" s="45"/>
    </row>
    <row r="254" spans="2:16" ht="19" customHeight="1" x14ac:dyDescent="0.35">
      <c r="B254" s="43"/>
      <c r="P254" s="45"/>
    </row>
    <row r="255" spans="2:16" ht="19" customHeight="1" x14ac:dyDescent="0.35">
      <c r="B255" s="43"/>
      <c r="P255" s="45"/>
    </row>
    <row r="256" spans="2:16" ht="19" customHeight="1" x14ac:dyDescent="0.35">
      <c r="B256" s="43"/>
      <c r="P256" s="45"/>
    </row>
    <row r="257" spans="2:16" ht="19" customHeight="1" x14ac:dyDescent="0.35">
      <c r="B257" s="43"/>
      <c r="P257" s="45"/>
    </row>
    <row r="258" spans="2:16" ht="19" customHeight="1" x14ac:dyDescent="0.35">
      <c r="B258" s="43">
        <v>75</v>
      </c>
      <c r="C258" s="29" t="s">
        <v>189</v>
      </c>
      <c r="P258" s="45">
        <v>229</v>
      </c>
    </row>
    <row r="259" spans="2:16" ht="19" customHeight="1" x14ac:dyDescent="0.35">
      <c r="B259" s="43">
        <v>76</v>
      </c>
      <c r="C259" s="29" t="s">
        <v>174</v>
      </c>
      <c r="P259" s="45">
        <v>230</v>
      </c>
    </row>
    <row r="260" spans="2:16" ht="19" customHeight="1" x14ac:dyDescent="0.35">
      <c r="B260" s="43">
        <v>77</v>
      </c>
      <c r="C260" s="29" t="s">
        <v>175</v>
      </c>
      <c r="P260" s="45">
        <v>231</v>
      </c>
    </row>
    <row r="261" spans="2:16" ht="19" customHeight="1" x14ac:dyDescent="0.35">
      <c r="B261" s="43">
        <v>78</v>
      </c>
      <c r="C261" s="29" t="s">
        <v>170</v>
      </c>
      <c r="P261" s="45">
        <v>232</v>
      </c>
    </row>
    <row r="262" spans="2:16" ht="19" customHeight="1" x14ac:dyDescent="0.35">
      <c r="B262" s="43">
        <v>79</v>
      </c>
      <c r="C262" s="29" t="s">
        <v>176</v>
      </c>
      <c r="P262" s="45">
        <v>233</v>
      </c>
    </row>
    <row r="263" spans="2:16" ht="19" customHeight="1" x14ac:dyDescent="0.35">
      <c r="B263" s="43">
        <v>80</v>
      </c>
      <c r="C263" s="29" t="s">
        <v>190</v>
      </c>
      <c r="P263" s="45">
        <v>234</v>
      </c>
    </row>
    <row r="264" spans="2:16" ht="19" customHeight="1" x14ac:dyDescent="0.35">
      <c r="B264" s="43">
        <v>81</v>
      </c>
      <c r="C264" s="29" t="s">
        <v>174</v>
      </c>
      <c r="P264" s="45">
        <v>235</v>
      </c>
    </row>
    <row r="265" spans="2:16" ht="19" customHeight="1" x14ac:dyDescent="0.35">
      <c r="B265" s="43">
        <v>82</v>
      </c>
      <c r="C265" s="29" t="s">
        <v>175</v>
      </c>
      <c r="P265" s="45">
        <v>236</v>
      </c>
    </row>
    <row r="266" spans="2:16" ht="19" customHeight="1" x14ac:dyDescent="0.35">
      <c r="B266" s="43">
        <v>83</v>
      </c>
      <c r="C266" s="29" t="s">
        <v>170</v>
      </c>
      <c r="P266" s="45">
        <v>237</v>
      </c>
    </row>
    <row r="267" spans="2:16" ht="19" customHeight="1" x14ac:dyDescent="0.35">
      <c r="B267" s="43">
        <v>84</v>
      </c>
      <c r="C267" s="29" t="s">
        <v>176</v>
      </c>
      <c r="P267" s="45">
        <v>238</v>
      </c>
    </row>
    <row r="268" spans="2:16" ht="19" customHeight="1" x14ac:dyDescent="0.35">
      <c r="B268" s="43">
        <v>85</v>
      </c>
      <c r="C268" s="29" t="s">
        <v>191</v>
      </c>
      <c r="P268" s="45">
        <v>239</v>
      </c>
    </row>
    <row r="269" spans="2:16" ht="19" customHeight="1" x14ac:dyDescent="0.35">
      <c r="B269" s="43">
        <v>86</v>
      </c>
      <c r="C269" s="29" t="s">
        <v>174</v>
      </c>
      <c r="P269" s="45">
        <v>240</v>
      </c>
    </row>
    <row r="270" spans="2:16" ht="19" customHeight="1" x14ac:dyDescent="0.35">
      <c r="B270" s="43">
        <v>87</v>
      </c>
      <c r="C270" s="29" t="s">
        <v>175</v>
      </c>
      <c r="P270" s="45">
        <v>241</v>
      </c>
    </row>
    <row r="271" spans="2:16" ht="19" customHeight="1" x14ac:dyDescent="0.35">
      <c r="B271" s="43">
        <v>88</v>
      </c>
      <c r="C271" s="29" t="s">
        <v>170</v>
      </c>
      <c r="P271" s="45">
        <v>242</v>
      </c>
    </row>
    <row r="272" spans="2:16" ht="19" customHeight="1" x14ac:dyDescent="0.35">
      <c r="B272" s="43">
        <v>89</v>
      </c>
      <c r="C272" s="29" t="s">
        <v>176</v>
      </c>
      <c r="P272" s="45">
        <v>243</v>
      </c>
    </row>
    <row r="273" spans="2:16" ht="19" customHeight="1" x14ac:dyDescent="0.35">
      <c r="B273" s="43">
        <v>90</v>
      </c>
      <c r="C273" s="29" t="s">
        <v>192</v>
      </c>
      <c r="P273" s="45">
        <v>244</v>
      </c>
    </row>
    <row r="274" spans="2:16" ht="19" customHeight="1" x14ac:dyDescent="0.35">
      <c r="B274" s="43">
        <v>91</v>
      </c>
      <c r="C274" s="29" t="s">
        <v>174</v>
      </c>
      <c r="P274" s="45">
        <v>245</v>
      </c>
    </row>
    <row r="275" spans="2:16" ht="19" customHeight="1" x14ac:dyDescent="0.35">
      <c r="B275" s="43">
        <v>92</v>
      </c>
      <c r="C275" s="29" t="s">
        <v>175</v>
      </c>
      <c r="P275" s="45">
        <v>246</v>
      </c>
    </row>
    <row r="276" spans="2:16" ht="19" customHeight="1" x14ac:dyDescent="0.35">
      <c r="B276" s="43">
        <v>93</v>
      </c>
      <c r="C276" s="29" t="s">
        <v>170</v>
      </c>
      <c r="P276" s="45">
        <v>247</v>
      </c>
    </row>
    <row r="277" spans="2:16" ht="19" customHeight="1" x14ac:dyDescent="0.35">
      <c r="B277" s="43">
        <v>94</v>
      </c>
      <c r="C277" s="29" t="s">
        <v>176</v>
      </c>
      <c r="P277" s="45">
        <v>248</v>
      </c>
    </row>
  </sheetData>
  <pageMargins left="0.98425196850393704" right="0.78740157480314965" top="0.98425196850393704" bottom="0.78740157480314965" header="0.31496062992125984" footer="0.31496062992125984"/>
  <pageSetup paperSize="9" orientation="portrait" horizontalDpi="4294967293" verticalDpi="36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78"/>
  <sheetViews>
    <sheetView topLeftCell="A16" workbookViewId="0">
      <selection activeCell="C5" sqref="C5"/>
    </sheetView>
  </sheetViews>
  <sheetFormatPr defaultRowHeight="14.5" x14ac:dyDescent="0.35"/>
  <cols>
    <col min="1" max="1" width="2.26953125" style="56" customWidth="1"/>
    <col min="2" max="2" width="25.453125" customWidth="1"/>
    <col min="3" max="3" width="1.6328125" customWidth="1"/>
    <col min="4" max="4" width="20.54296875" customWidth="1"/>
    <col min="5" max="5" width="10.81640625" customWidth="1"/>
    <col min="6" max="9" width="5.6328125" customWidth="1"/>
    <col min="10" max="10" width="2.81640625" customWidth="1"/>
    <col min="11" max="11" width="15.6328125" customWidth="1"/>
    <col min="12" max="15" width="5.6328125" customWidth="1"/>
    <col min="16" max="17" width="1.6328125" customWidth="1"/>
    <col min="18" max="18" width="20.6328125" customWidth="1"/>
    <col min="19" max="20" width="1.6328125" customWidth="1"/>
    <col min="21" max="21" width="15.6328125" customWidth="1"/>
    <col min="22" max="22" width="14.1796875" customWidth="1"/>
    <col min="23" max="23" width="14.1796875" style="4" customWidth="1"/>
    <col min="24" max="24" width="17.7265625" customWidth="1"/>
  </cols>
  <sheetData>
    <row r="1" spans="1:24" s="3" customFormat="1" ht="15.5" x14ac:dyDescent="0.35">
      <c r="A1" s="487" t="s">
        <v>230</v>
      </c>
      <c r="B1" s="487"/>
      <c r="C1" s="487"/>
      <c r="D1" s="487"/>
      <c r="E1" s="487"/>
      <c r="F1" s="487"/>
      <c r="G1" s="487"/>
      <c r="H1" s="487"/>
      <c r="I1" s="487"/>
      <c r="J1" s="487"/>
      <c r="K1" s="487"/>
      <c r="L1" s="487"/>
      <c r="M1" s="487"/>
      <c r="N1" s="487"/>
      <c r="O1" s="487"/>
      <c r="P1" s="487"/>
      <c r="Q1" s="487"/>
      <c r="R1" s="487"/>
      <c r="S1" s="487"/>
      <c r="T1" s="487"/>
      <c r="U1" s="487"/>
      <c r="V1" s="487"/>
      <c r="W1" s="487"/>
      <c r="X1" s="487"/>
    </row>
    <row r="3" spans="1:24" s="7" customFormat="1" ht="23" customHeight="1" x14ac:dyDescent="0.35">
      <c r="A3" s="535" t="s">
        <v>200</v>
      </c>
      <c r="B3" s="536"/>
      <c r="C3" s="489" t="s">
        <v>2</v>
      </c>
      <c r="D3" s="489"/>
      <c r="E3" s="494" t="s">
        <v>10</v>
      </c>
      <c r="F3" s="478" t="s">
        <v>201</v>
      </c>
      <c r="G3" s="481"/>
      <c r="H3" s="481"/>
      <c r="I3" s="481"/>
      <c r="J3" s="480" t="s">
        <v>202</v>
      </c>
      <c r="K3" s="480"/>
      <c r="L3" s="480"/>
      <c r="M3" s="480"/>
      <c r="N3" s="480"/>
      <c r="O3" s="480"/>
      <c r="P3" s="534" t="s">
        <v>203</v>
      </c>
      <c r="Q3" s="535"/>
      <c r="R3" s="536"/>
      <c r="S3" s="534" t="s">
        <v>204</v>
      </c>
      <c r="T3" s="535"/>
      <c r="U3" s="536"/>
      <c r="V3" s="497" t="s">
        <v>3</v>
      </c>
      <c r="W3" s="494" t="s">
        <v>13</v>
      </c>
      <c r="X3" s="497" t="s">
        <v>205</v>
      </c>
    </row>
    <row r="4" spans="1:24" s="5" customFormat="1" ht="23" customHeight="1" x14ac:dyDescent="0.35">
      <c r="A4" s="541"/>
      <c r="B4" s="542"/>
      <c r="C4" s="492"/>
      <c r="D4" s="492"/>
      <c r="E4" s="495"/>
      <c r="F4" s="12" t="s">
        <v>16</v>
      </c>
      <c r="G4" s="2" t="s">
        <v>17</v>
      </c>
      <c r="H4" s="11" t="s">
        <v>18</v>
      </c>
      <c r="I4" s="12" t="s">
        <v>19</v>
      </c>
      <c r="J4" s="496" t="s">
        <v>206</v>
      </c>
      <c r="K4" s="496"/>
      <c r="L4" s="12" t="s">
        <v>16</v>
      </c>
      <c r="M4" s="12" t="s">
        <v>17</v>
      </c>
      <c r="N4" s="2" t="s">
        <v>18</v>
      </c>
      <c r="O4" s="12" t="s">
        <v>19</v>
      </c>
      <c r="P4" s="540"/>
      <c r="Q4" s="541"/>
      <c r="R4" s="542"/>
      <c r="S4" s="540"/>
      <c r="T4" s="541"/>
      <c r="U4" s="542"/>
      <c r="V4" s="498"/>
      <c r="W4" s="495"/>
      <c r="X4" s="498"/>
    </row>
    <row r="5" spans="1:24" s="48" customFormat="1" x14ac:dyDescent="0.35">
      <c r="A5" s="54" t="e">
        <f>'MASTER TABEL 4.1 RENSTRA'!#REF!</f>
        <v>#REF!</v>
      </c>
      <c r="B5" s="47" t="e">
        <f>'MASTER TABEL 4.1 RENSTRA'!#REF!</f>
        <v>#REF!</v>
      </c>
      <c r="C5" s="46" t="e">
        <f>'MASTER TABEL 4.1 RENSTRA'!#REF!</f>
        <v>#REF!</v>
      </c>
      <c r="D5" s="46" t="e">
        <f>'MASTER TABEL 4.1 RENSTRA'!#REF!</f>
        <v>#REF!</v>
      </c>
      <c r="E5" s="22" t="e">
        <f>'MASTER TABEL 4.1 RENSTRA'!#REF!</f>
        <v>#REF!</v>
      </c>
      <c r="F5" s="22"/>
      <c r="G5" s="24"/>
      <c r="H5" s="24"/>
      <c r="I5" s="24"/>
      <c r="J5" s="26"/>
      <c r="K5" s="57"/>
      <c r="L5" s="24"/>
      <c r="M5" s="24"/>
      <c r="N5" s="24"/>
      <c r="O5" s="24"/>
      <c r="P5" s="551"/>
      <c r="Q5" s="549"/>
      <c r="R5" s="550"/>
      <c r="S5" s="551"/>
      <c r="T5" s="549"/>
      <c r="U5" s="550"/>
      <c r="V5" s="58"/>
      <c r="W5" s="59"/>
      <c r="X5" s="22"/>
    </row>
    <row r="6" spans="1:24" s="48" customFormat="1" ht="14.5" customHeight="1" x14ac:dyDescent="0.35">
      <c r="A6" s="54"/>
      <c r="B6" s="47"/>
      <c r="C6" s="46"/>
      <c r="D6" s="46"/>
      <c r="E6" s="22"/>
      <c r="F6" s="24"/>
      <c r="G6" s="24"/>
      <c r="H6" s="24"/>
      <c r="I6" s="24"/>
      <c r="J6" s="26"/>
      <c r="K6" s="57"/>
      <c r="L6" s="24"/>
      <c r="M6" s="24"/>
      <c r="N6" s="24"/>
      <c r="O6" s="24"/>
      <c r="P6" s="483" t="str">
        <f>'MASTER TABEL 6.1 RENSTRA'!D8</f>
        <v>Program Pemberdayaan Masyarakat Desa dan Kelurahan</v>
      </c>
      <c r="Q6" s="483"/>
      <c r="R6" s="533"/>
      <c r="S6" s="483" t="str">
        <f>'MASTER TABEL 6.1 RENSTRA'!J8</f>
        <v>Tingkat Partisipasi dan Pemberdayaan Masyarakat Kecamatan / Kelurahan pada Kecamatan Padang Panjang Timur</v>
      </c>
      <c r="T6" s="483"/>
      <c r="U6" s="533"/>
      <c r="V6" s="47">
        <f>'DPA 2025'!G6</f>
        <v>0</v>
      </c>
      <c r="W6" s="47">
        <f>'DPA 2025'!H6</f>
        <v>0</v>
      </c>
      <c r="X6" s="22"/>
    </row>
    <row r="7" spans="1:24" s="48" customFormat="1" ht="14.5" customHeight="1" x14ac:dyDescent="0.35">
      <c r="A7" s="54"/>
      <c r="B7" s="47"/>
      <c r="C7" s="46"/>
      <c r="D7" s="46"/>
      <c r="E7" s="22"/>
      <c r="F7" s="24"/>
      <c r="G7" s="24"/>
      <c r="H7" s="24"/>
      <c r="I7" s="24"/>
      <c r="J7" s="26"/>
      <c r="K7" s="57"/>
      <c r="L7" s="24"/>
      <c r="M7" s="24"/>
      <c r="N7" s="24"/>
      <c r="O7" s="24"/>
      <c r="P7" s="46"/>
      <c r="Q7" s="483" t="str">
        <f>'MASTER TABEL 6.1 RENSTRA'!E9</f>
        <v>Pemberdayaan Kelurahan</v>
      </c>
      <c r="R7" s="533"/>
      <c r="S7" s="46"/>
      <c r="T7" s="483" t="str">
        <f>'MASTER TABEL 6.1 RENSTRA'!K9</f>
        <v>Jumlah jenis pemberdayaan kelurahan yang dilaksanakan</v>
      </c>
      <c r="U7" s="533"/>
      <c r="V7" s="47">
        <f>'DPA 2025'!G7</f>
        <v>0</v>
      </c>
      <c r="W7" s="47">
        <f>'DPA 2025'!H7</f>
        <v>0</v>
      </c>
      <c r="X7" s="22"/>
    </row>
    <row r="8" spans="1:24" s="48" customFormat="1" ht="80.5" x14ac:dyDescent="0.35">
      <c r="A8" s="54"/>
      <c r="B8" s="47"/>
      <c r="C8" s="46"/>
      <c r="D8" s="46"/>
      <c r="E8" s="22"/>
      <c r="F8" s="24"/>
      <c r="G8" s="24"/>
      <c r="H8" s="24"/>
      <c r="I8" s="24"/>
      <c r="J8" s="26"/>
      <c r="K8" s="47"/>
      <c r="L8" s="24"/>
      <c r="M8" s="24"/>
      <c r="N8" s="24"/>
      <c r="O8" s="24"/>
      <c r="P8" s="46"/>
      <c r="Q8" s="46"/>
      <c r="R8" s="47" t="str">
        <f>'MASTER TABEL 6.1 RENSTRA'!F10</f>
        <v>Peningkatan Partisipasi Masyarakat dalam Forum Musyawarah Perencanaan Pembangunan di Kelurahan</v>
      </c>
      <c r="S8" s="46"/>
      <c r="T8" s="46"/>
      <c r="U8" s="47" t="str">
        <f>'MASTER TABEL 6.1 RENSTRA'!L10</f>
        <v>Jumlah Lembaga Kemasyarakatan yang Berpartisipasi dalam Forum Musyawarah Perencanaan Pembangunan di Kelurahan</v>
      </c>
      <c r="V8" s="47">
        <f>'DPA 2025'!G8</f>
        <v>0</v>
      </c>
      <c r="W8" s="47">
        <f>'DPA 2025'!H8</f>
        <v>0</v>
      </c>
      <c r="X8" s="22"/>
    </row>
    <row r="9" spans="1:24" s="48" customFormat="1" ht="34.5" x14ac:dyDescent="0.35">
      <c r="A9" s="54"/>
      <c r="B9" s="47"/>
      <c r="C9" s="46"/>
      <c r="D9" s="46"/>
      <c r="E9" s="22"/>
      <c r="F9" s="24"/>
      <c r="G9" s="24"/>
      <c r="H9" s="24"/>
      <c r="I9" s="24"/>
      <c r="J9" s="26"/>
      <c r="K9" s="47"/>
      <c r="L9" s="24"/>
      <c r="M9" s="24"/>
      <c r="N9" s="24"/>
      <c r="O9" s="24"/>
      <c r="P9" s="46"/>
      <c r="Q9" s="46"/>
      <c r="R9" s="47" t="str">
        <f>'MASTER TABEL 6.1 RENSTRA'!F11</f>
        <v>Pembangunan Sarana dan Prasarana Kelurahan</v>
      </c>
      <c r="S9" s="46"/>
      <c r="T9" s="46"/>
      <c r="U9" s="47" t="str">
        <f>'MASTER TABEL 6.1 RENSTRA'!L11</f>
        <v xml:space="preserve">Jumlah Sarana dan Prasarana Kelurahan yang Terbangun </v>
      </c>
      <c r="V9" s="47">
        <f>'DPA 2025'!G9</f>
        <v>0</v>
      </c>
      <c r="W9" s="47">
        <f>'DPA 2025'!H9</f>
        <v>0</v>
      </c>
      <c r="X9" s="22"/>
    </row>
    <row r="10" spans="1:24" s="48" customFormat="1" ht="57.5" x14ac:dyDescent="0.35">
      <c r="A10" s="54"/>
      <c r="B10" s="47"/>
      <c r="C10" s="46"/>
      <c r="D10" s="46"/>
      <c r="E10" s="22"/>
      <c r="F10" s="24"/>
      <c r="G10" s="24"/>
      <c r="H10" s="24"/>
      <c r="I10" s="24"/>
      <c r="J10" s="26"/>
      <c r="K10" s="47"/>
      <c r="L10" s="24"/>
      <c r="M10" s="24"/>
      <c r="N10" s="24"/>
      <c r="O10" s="24"/>
      <c r="P10" s="46"/>
      <c r="Q10" s="46"/>
      <c r="R10" s="47" t="str">
        <f>'MASTER TABEL 6.1 RENSTRA'!F12</f>
        <v>Pemberdayaan Masyarakat di Kelurahan</v>
      </c>
      <c r="S10" s="46"/>
      <c r="T10" s="46"/>
      <c r="U10" s="47" t="str">
        <f>'MASTER TABEL 6.1 RENSTRA'!L12</f>
        <v xml:space="preserve">Jumlah Pokmas dan Ormas yang Melaksanakan Pemberdayaan Masyarakat di Kelurahan </v>
      </c>
      <c r="V10" s="47">
        <f>'DPA 2025'!G10</f>
        <v>0</v>
      </c>
      <c r="W10" s="47">
        <f>'DPA 2025'!H10</f>
        <v>0</v>
      </c>
      <c r="X10" s="22"/>
    </row>
    <row r="11" spans="1:24" s="48" customFormat="1" ht="11.5" x14ac:dyDescent="0.35">
      <c r="A11" s="54"/>
      <c r="B11" s="47"/>
      <c r="C11" s="46"/>
      <c r="D11" s="46"/>
      <c r="E11" s="22"/>
      <c r="F11" s="24"/>
      <c r="G11" s="24"/>
      <c r="H11" s="24"/>
      <c r="I11" s="24"/>
      <c r="J11" s="26"/>
      <c r="K11" s="47"/>
      <c r="L11" s="24"/>
      <c r="M11" s="24"/>
      <c r="N11" s="24"/>
      <c r="O11" s="24"/>
      <c r="P11" s="46"/>
      <c r="Q11" s="46"/>
      <c r="R11" s="47" t="e">
        <f>'MASTER TABEL 6.1 RENSTRA'!#REF!</f>
        <v>#REF!</v>
      </c>
      <c r="S11" s="46"/>
      <c r="T11" s="46"/>
      <c r="U11" s="47" t="e">
        <f>'MASTER TABEL 6.1 RENSTRA'!#REF!</f>
        <v>#REF!</v>
      </c>
      <c r="V11" s="47">
        <f>'DPA 2025'!G11</f>
        <v>0</v>
      </c>
      <c r="W11" s="47">
        <f>'DPA 2025'!H11</f>
        <v>0</v>
      </c>
      <c r="X11" s="22"/>
    </row>
    <row r="12" spans="1:24" s="48" customFormat="1" x14ac:dyDescent="0.35">
      <c r="A12" s="54" t="e">
        <f>'MASTER TABEL 4.1 RENSTRA'!#REF!</f>
        <v>#REF!</v>
      </c>
      <c r="B12" s="47" t="e">
        <f>'MASTER TABEL 4.1 RENSTRA'!#REF!</f>
        <v>#REF!</v>
      </c>
      <c r="C12" s="46" t="e">
        <f>'MASTER TABEL 4.1 RENSTRA'!#REF!</f>
        <v>#REF!</v>
      </c>
      <c r="D12" s="46" t="e">
        <f>'MASTER TABEL 4.1 RENSTRA'!#REF!</f>
        <v>#REF!</v>
      </c>
      <c r="E12" s="22" t="e">
        <f>'MASTER TABEL 4.1 RENSTRA'!#REF!</f>
        <v>#REF!</v>
      </c>
      <c r="F12" s="22"/>
      <c r="G12" s="24"/>
      <c r="H12" s="24"/>
      <c r="I12" s="24"/>
      <c r="J12" s="26"/>
      <c r="K12" s="57"/>
      <c r="L12" s="24"/>
      <c r="M12" s="24"/>
      <c r="N12" s="24"/>
      <c r="O12" s="24"/>
      <c r="P12" s="551"/>
      <c r="Q12" s="549"/>
      <c r="R12" s="550"/>
      <c r="S12" s="551"/>
      <c r="T12" s="549"/>
      <c r="U12" s="550"/>
      <c r="V12" s="58"/>
      <c r="W12" s="59"/>
      <c r="X12" s="22"/>
    </row>
    <row r="13" spans="1:24" s="48" customFormat="1" ht="14.5" customHeight="1" x14ac:dyDescent="0.35">
      <c r="A13" s="54"/>
      <c r="B13" s="47"/>
      <c r="C13" s="46"/>
      <c r="D13" s="46"/>
      <c r="E13" s="22"/>
      <c r="F13" s="24"/>
      <c r="G13" s="24"/>
      <c r="H13" s="24"/>
      <c r="I13" s="24"/>
      <c r="J13" s="26"/>
      <c r="K13" s="57"/>
      <c r="L13" s="24"/>
      <c r="M13" s="24"/>
      <c r="N13" s="24"/>
      <c r="O13" s="24"/>
      <c r="P13" s="483" t="str">
        <f>'MASTER TABEL 6.1 RENSTRA'!D17</f>
        <v>Program Penyelenggaraan Pemerintahan dan Pelayanan Publik</v>
      </c>
      <c r="Q13" s="483"/>
      <c r="R13" s="533"/>
      <c r="S13" s="483" t="str">
        <f>'MASTER TABEL 6.1 RENSTRA'!J17</f>
        <v>Persentase Tingkat Layanan pada Kecamatan Padang Panjang Timur</v>
      </c>
      <c r="T13" s="483"/>
      <c r="U13" s="533"/>
      <c r="V13" s="47">
        <f>'DPA 2025'!G13</f>
        <v>0</v>
      </c>
      <c r="W13" s="47">
        <f>'DPA 2025'!H13</f>
        <v>0</v>
      </c>
      <c r="X13" s="22"/>
    </row>
    <row r="14" spans="1:24" s="48" customFormat="1" ht="14.5" customHeight="1" x14ac:dyDescent="0.35">
      <c r="A14" s="54"/>
      <c r="B14" s="47"/>
      <c r="C14" s="46"/>
      <c r="D14" s="46"/>
      <c r="E14" s="22"/>
      <c r="F14" s="24"/>
      <c r="G14" s="24"/>
      <c r="H14" s="24"/>
      <c r="I14" s="24"/>
      <c r="J14" s="26"/>
      <c r="K14" s="57"/>
      <c r="L14" s="24"/>
      <c r="M14" s="24"/>
      <c r="N14" s="24"/>
      <c r="O14" s="24"/>
      <c r="P14" s="46"/>
      <c r="Q14" s="483" t="str">
        <f>'MASTER TABEL 6.1 RENSTRA'!E18</f>
        <v>Koordinasi Penyelenggaraan Kegiatan Pemerintahan di Tingkat Kecamatan</v>
      </c>
      <c r="R14" s="533"/>
      <c r="S14" s="46"/>
      <c r="T14" s="483" t="str">
        <f>'MASTER TABEL 6.1 RENSTRA'!K18</f>
        <v>Jumlah koordinasi yang dilaksanakan di tingkat kecamatan</v>
      </c>
      <c r="U14" s="533"/>
      <c r="V14" s="47">
        <f>'DPA 2025'!G14</f>
        <v>0</v>
      </c>
      <c r="W14" s="47">
        <f>'DPA 2025'!H14</f>
        <v>0</v>
      </c>
      <c r="X14" s="22"/>
    </row>
    <row r="15" spans="1:24" s="48" customFormat="1" ht="46" x14ac:dyDescent="0.35">
      <c r="A15" s="54"/>
      <c r="B15" s="47"/>
      <c r="C15" s="46"/>
      <c r="D15" s="46"/>
      <c r="E15" s="22"/>
      <c r="F15" s="24"/>
      <c r="G15" s="24"/>
      <c r="H15" s="24"/>
      <c r="I15" s="24"/>
      <c r="J15" s="26"/>
      <c r="K15" s="47"/>
      <c r="L15" s="24"/>
      <c r="M15" s="24"/>
      <c r="N15" s="24"/>
      <c r="O15" s="24"/>
      <c r="P15" s="46"/>
      <c r="Q15" s="46"/>
      <c r="R15" s="47" t="str">
        <f>'MASTER TABEL 6.1 RENSTRA'!F19</f>
        <v>Peningkatan Efektifitas Kegiatan Pemerintahan di Tingkat Kecamatan</v>
      </c>
      <c r="S15" s="46"/>
      <c r="T15" s="46"/>
      <c r="U15" s="47" t="str">
        <f>'MASTER TABEL 6.1 RENSTRA'!L19</f>
        <v xml:space="preserve">Jumlah Dokumen Peningkatan Efektifitas Kegiatan Pemerintahan di Tingkat Kecamatan </v>
      </c>
      <c r="V15" s="47">
        <f>'DPA 2025'!G15</f>
        <v>0</v>
      </c>
      <c r="W15" s="47">
        <f>'DPA 2025'!H15</f>
        <v>0</v>
      </c>
      <c r="X15" s="22"/>
    </row>
    <row r="16" spans="1:24" s="48" customFormat="1" ht="11.5" x14ac:dyDescent="0.35">
      <c r="A16" s="54"/>
      <c r="B16" s="47"/>
      <c r="C16" s="46"/>
      <c r="D16" s="46"/>
      <c r="E16" s="22"/>
      <c r="F16" s="24"/>
      <c r="G16" s="24"/>
      <c r="H16" s="24"/>
      <c r="I16" s="24"/>
      <c r="J16" s="26"/>
      <c r="K16" s="47"/>
      <c r="L16" s="24"/>
      <c r="M16" s="24"/>
      <c r="N16" s="24"/>
      <c r="O16" s="24"/>
      <c r="P16" s="46"/>
      <c r="Q16" s="46"/>
      <c r="R16" s="47">
        <f>'MASTER TABEL 6.1 RENSTRA'!F20</f>
        <v>0</v>
      </c>
      <c r="S16" s="46"/>
      <c r="T16" s="46"/>
      <c r="U16" s="47" t="e">
        <f>'MASTER TABEL 6.1 RENSTRA'!#REF!</f>
        <v>#REF!</v>
      </c>
      <c r="V16" s="47">
        <f>'DPA 2025'!G16</f>
        <v>0</v>
      </c>
      <c r="W16" s="47">
        <f>'DPA 2025'!H16</f>
        <v>0</v>
      </c>
      <c r="X16" s="22"/>
    </row>
    <row r="17" spans="1:24" s="48" customFormat="1" ht="92" x14ac:dyDescent="0.35">
      <c r="A17" s="54"/>
      <c r="B17" s="47"/>
      <c r="C17" s="46"/>
      <c r="D17" s="46"/>
      <c r="E17" s="22"/>
      <c r="F17" s="24"/>
      <c r="G17" s="24"/>
      <c r="H17" s="24"/>
      <c r="I17" s="24"/>
      <c r="J17" s="26"/>
      <c r="K17" s="47"/>
      <c r="L17" s="24"/>
      <c r="M17" s="24"/>
      <c r="N17" s="24"/>
      <c r="O17" s="24"/>
      <c r="P17" s="46"/>
      <c r="Q17" s="46"/>
      <c r="R17" s="47" t="str">
        <f>'MASTER TABEL 6.1 RENSTRA'!F21</f>
        <v>Koordinasi/Sinergi dengan Perangkat Daerah dan/atau Instansi Vertikal yang Terkait dalam Pemeliharaan Sarana dan Prasarana Pelayanan Umum</v>
      </c>
      <c r="S17" s="46"/>
      <c r="T17" s="46"/>
      <c r="U17" s="47" t="str">
        <f>'MASTER TABEL 6.1 RENSTRA'!L21</f>
        <v>Jumlah Dokumen Koordinasi/Sinergi dengan Perangkat Daerah dan/atau Instansi Vertikal yang Terkait dalam Pemeliharaan Sarana dan Prasarana Pelayanan Umum</v>
      </c>
      <c r="V17" s="47">
        <f>'DPA 2025'!G17</f>
        <v>0</v>
      </c>
      <c r="W17" s="47">
        <f>'DPA 2025'!H17</f>
        <v>0</v>
      </c>
      <c r="X17" s="22"/>
    </row>
    <row r="18" spans="1:24" s="48" customFormat="1" ht="11.5" x14ac:dyDescent="0.35">
      <c r="A18" s="54"/>
      <c r="B18" s="47"/>
      <c r="C18" s="46"/>
      <c r="D18" s="46"/>
      <c r="E18" s="22"/>
      <c r="F18" s="24"/>
      <c r="G18" s="24"/>
      <c r="H18" s="24"/>
      <c r="I18" s="24"/>
      <c r="J18" s="26"/>
      <c r="K18" s="47"/>
      <c r="L18" s="24"/>
      <c r="M18" s="24"/>
      <c r="N18" s="24"/>
      <c r="O18" s="24"/>
      <c r="P18" s="46"/>
      <c r="Q18" s="46"/>
      <c r="R18" s="47">
        <f>'MASTER TABEL 6.1 RENSTRA'!F22</f>
        <v>0</v>
      </c>
      <c r="S18" s="46"/>
      <c r="T18" s="46"/>
      <c r="U18" s="47">
        <f>'MASTER TABEL 6.1 RENSTRA'!L22</f>
        <v>0</v>
      </c>
      <c r="V18" s="47">
        <f>'DPA 2025'!G18</f>
        <v>0</v>
      </c>
      <c r="W18" s="47">
        <f>'DPA 2025'!H18</f>
        <v>0</v>
      </c>
      <c r="X18" s="22"/>
    </row>
    <row r="19" spans="1:24" s="48" customFormat="1" x14ac:dyDescent="0.35">
      <c r="A19" s="54" t="e">
        <f>'MASTER TABEL 4.1 RENSTRA'!#REF!</f>
        <v>#REF!</v>
      </c>
      <c r="B19" s="47" t="e">
        <f>'MASTER TABEL 4.1 RENSTRA'!#REF!</f>
        <v>#REF!</v>
      </c>
      <c r="C19" s="46" t="e">
        <f>'MASTER TABEL 4.1 RENSTRA'!#REF!</f>
        <v>#REF!</v>
      </c>
      <c r="D19" s="46" t="e">
        <f>'MASTER TABEL 4.1 RENSTRA'!#REF!</f>
        <v>#REF!</v>
      </c>
      <c r="E19" s="22" t="e">
        <f>'MASTER TABEL 4.1 RENSTRA'!#REF!</f>
        <v>#REF!</v>
      </c>
      <c r="F19" s="22"/>
      <c r="G19" s="24"/>
      <c r="H19" s="24"/>
      <c r="I19" s="24"/>
      <c r="J19" s="26"/>
      <c r="K19" s="57"/>
      <c r="L19" s="24"/>
      <c r="M19" s="24"/>
      <c r="N19" s="24"/>
      <c r="O19" s="24"/>
      <c r="P19" s="551"/>
      <c r="Q19" s="549"/>
      <c r="R19" s="550"/>
      <c r="S19" s="551"/>
      <c r="T19" s="549"/>
      <c r="U19" s="550"/>
      <c r="V19" s="58"/>
      <c r="W19" s="59"/>
      <c r="X19" s="22"/>
    </row>
    <row r="20" spans="1:24" s="48" customFormat="1" ht="14.5" customHeight="1" x14ac:dyDescent="0.35">
      <c r="A20" s="54"/>
      <c r="B20" s="47"/>
      <c r="C20" s="46"/>
      <c r="D20" s="46"/>
      <c r="E20" s="22"/>
      <c r="F20" s="24"/>
      <c r="G20" s="24"/>
      <c r="H20" s="24"/>
      <c r="I20" s="24"/>
      <c r="J20" s="26"/>
      <c r="K20" s="57"/>
      <c r="L20" s="24"/>
      <c r="M20" s="24"/>
      <c r="N20" s="24"/>
      <c r="O20" s="24"/>
      <c r="P20" s="483" t="str">
        <f>'MASTER TABEL 6.1 RENSTRA'!D24</f>
        <v>Program Penyelenggaraan Urusan Pemerintahan Umum</v>
      </c>
      <c r="Q20" s="483"/>
      <c r="R20" s="533"/>
      <c r="S20" s="483" t="str">
        <f>'MASTER TABEL 6.1 RENSTRA'!J24</f>
        <v>Persentase penyelenggaraan urusan pemerintah daerah yang dilaksanakan pada Kecamatan Padang Panjang Timur</v>
      </c>
      <c r="T20" s="483"/>
      <c r="U20" s="533"/>
      <c r="V20" s="47">
        <f>'DPA 2025'!G20</f>
        <v>0</v>
      </c>
      <c r="W20" s="47">
        <f>'DPA 2025'!H20</f>
        <v>0</v>
      </c>
      <c r="X20" s="22"/>
    </row>
    <row r="21" spans="1:24" s="48" customFormat="1" ht="14.5" customHeight="1" x14ac:dyDescent="0.35">
      <c r="A21" s="54"/>
      <c r="B21" s="47"/>
      <c r="C21" s="46"/>
      <c r="D21" s="46"/>
      <c r="E21" s="22"/>
      <c r="F21" s="24"/>
      <c r="G21" s="24"/>
      <c r="H21" s="24"/>
      <c r="I21" s="24"/>
      <c r="J21" s="26"/>
      <c r="K21" s="57"/>
      <c r="L21" s="24"/>
      <c r="M21" s="24"/>
      <c r="N21" s="24"/>
      <c r="O21" s="24"/>
      <c r="P21" s="46"/>
      <c r="Q21" s="483" t="str">
        <f>'MASTER TABEL 6.1 RENSTRA'!E25</f>
        <v>Penyelenggaraan Urusan Pemerintahan Umum Sesuai Penugasan Kepala Daerah</v>
      </c>
      <c r="R21" s="533"/>
      <c r="S21" s="46"/>
      <c r="T21" s="483" t="str">
        <f>'MASTER TABEL 6.1 RENSTRA'!K25</f>
        <v>Jumlah kegiatan urusan Pemerintahan umum yang dilaksanakan sesuai penugasan kepala daerah</v>
      </c>
      <c r="U21" s="533"/>
      <c r="V21" s="47">
        <f>'DPA 2025'!G21</f>
        <v>0</v>
      </c>
      <c r="W21" s="47">
        <f>'DPA 2025'!H21</f>
        <v>0</v>
      </c>
      <c r="X21" s="22"/>
    </row>
    <row r="22" spans="1:24" s="48" customFormat="1" ht="115" x14ac:dyDescent="0.35">
      <c r="A22" s="54"/>
      <c r="B22" s="47"/>
      <c r="C22" s="46"/>
      <c r="D22" s="46"/>
      <c r="E22" s="22"/>
      <c r="F22" s="24"/>
      <c r="G22" s="24"/>
      <c r="H22" s="24"/>
      <c r="I22" s="24"/>
      <c r="J22" s="26"/>
      <c r="K22" s="47"/>
      <c r="L22" s="24"/>
      <c r="M22" s="24"/>
      <c r="N22" s="24"/>
      <c r="O22" s="24"/>
      <c r="P22" s="46"/>
      <c r="Q22" s="46"/>
      <c r="R22" s="47" t="str">
        <f>'MASTER TABEL 6.1 RENSTRA'!F26</f>
        <v>Pembinaan Kerukunan Antar suku dan Intra suku, Umat Beragama, Ras dan Golongan Lainnya Guna Mewujudkan Stabilitas Nasional dan Keamanan Lokal, Regional</v>
      </c>
      <c r="S22" s="46"/>
      <c r="T22" s="46"/>
      <c r="U22" s="47" t="str">
        <f>'MASTER TABEL 6.1 RENSTRA'!L26</f>
        <v xml:space="preserve">Jumlah Orang yang Mengikuti Pembinaan Kerukunan Antar Suku dan Intra Suku , Umat Beragama, Ras, dan Golongan Lainnya Guna Mewujudkan Stabilitas Keamanan Lokal,Regional, dan Nasional </v>
      </c>
      <c r="V22" s="47">
        <f>'DPA 2025'!G22</f>
        <v>0</v>
      </c>
      <c r="W22" s="47">
        <f>'DPA 2025'!H22</f>
        <v>0</v>
      </c>
      <c r="X22" s="22"/>
    </row>
    <row r="23" spans="1:24" s="48" customFormat="1" ht="34.5" x14ac:dyDescent="0.35">
      <c r="A23" s="54"/>
      <c r="B23" s="47"/>
      <c r="C23" s="46"/>
      <c r="D23" s="46"/>
      <c r="E23" s="22"/>
      <c r="F23" s="24"/>
      <c r="G23" s="24"/>
      <c r="H23" s="24"/>
      <c r="I23" s="24"/>
      <c r="J23" s="26"/>
      <c r="K23" s="47"/>
      <c r="L23" s="24"/>
      <c r="M23" s="24"/>
      <c r="N23" s="24"/>
      <c r="O23" s="24"/>
      <c r="P23" s="46"/>
      <c r="Q23" s="46"/>
      <c r="R23" s="47" t="str">
        <f>'MASTER TABEL 6.1 RENSTRA'!F27</f>
        <v>Pelaksanaan Tugas Forum Koordinasi Pimpinan di Kecamatan</v>
      </c>
      <c r="S23" s="46"/>
      <c r="T23" s="46"/>
      <c r="U23" s="47" t="str">
        <f>'MASTER TABEL 6.1 RENSTRA'!L27</f>
        <v xml:space="preserve">Jumlah Dokumen Tugas Forum Koordinasi Pimpinan di Kecamatan </v>
      </c>
      <c r="V23" s="47">
        <f>'DPA 2025'!G23</f>
        <v>0</v>
      </c>
      <c r="W23" s="47">
        <f>'DPA 2025'!H23</f>
        <v>0</v>
      </c>
      <c r="X23" s="22"/>
    </row>
    <row r="24" spans="1:24" s="48" customFormat="1" ht="11.5" x14ac:dyDescent="0.35">
      <c r="A24" s="54"/>
      <c r="B24" s="47"/>
      <c r="C24" s="46"/>
      <c r="D24" s="46"/>
      <c r="E24" s="22"/>
      <c r="F24" s="24"/>
      <c r="G24" s="24"/>
      <c r="H24" s="24"/>
      <c r="I24" s="24"/>
      <c r="J24" s="26"/>
      <c r="K24" s="47"/>
      <c r="L24" s="24"/>
      <c r="M24" s="24"/>
      <c r="N24" s="24"/>
      <c r="O24" s="24"/>
      <c r="P24" s="46"/>
      <c r="Q24" s="46"/>
      <c r="R24" s="47">
        <f>'MASTER TABEL 6.1 RENSTRA'!F28</f>
        <v>0</v>
      </c>
      <c r="S24" s="46"/>
      <c r="T24" s="46"/>
      <c r="U24" s="47">
        <f>'MASTER TABEL 6.1 RENSTRA'!L28</f>
        <v>0</v>
      </c>
      <c r="V24" s="47">
        <f>'DPA 2025'!G24</f>
        <v>0</v>
      </c>
      <c r="W24" s="47">
        <f>'DPA 2025'!H24</f>
        <v>0</v>
      </c>
      <c r="X24" s="22"/>
    </row>
    <row r="25" spans="1:24" s="48" customFormat="1" ht="92" x14ac:dyDescent="0.35">
      <c r="A25" s="54"/>
      <c r="B25" s="47"/>
      <c r="C25" s="46"/>
      <c r="D25" s="46"/>
      <c r="E25" s="22"/>
      <c r="F25" s="24"/>
      <c r="G25" s="24"/>
      <c r="H25" s="24"/>
      <c r="I25" s="24"/>
      <c r="J25" s="26"/>
      <c r="K25" s="47"/>
      <c r="L25" s="24"/>
      <c r="M25" s="24"/>
      <c r="N25" s="24"/>
      <c r="O25" s="24"/>
      <c r="P25" s="46"/>
      <c r="Q25" s="46"/>
      <c r="R25" s="47" t="str">
        <f>'MASTER TABEL 6.1 RENSTRA'!F30</f>
        <v xml:space="preserve">Sinergitas dengan Kepolisian Negara Republik Indonesia, Tentara Nasional Indonesia dan Instansi Vertikal di Wilayah Kecamatan </v>
      </c>
      <c r="S25" s="46"/>
      <c r="T25" s="46"/>
      <c r="U25" s="47" t="str">
        <f>'MASTER TABEL 6.1 RENSTRA'!L30</f>
        <v xml:space="preserve">Jumlah Laporan Hasil Sinergitas dengan Kepolisian Negara Republik Indonesia, Tentara Nasional Indonesia dan Instansi Vertikal di Wilayah Kecamatan </v>
      </c>
      <c r="V25" s="47">
        <f>'DPA 2025'!G25</f>
        <v>0</v>
      </c>
      <c r="W25" s="47">
        <f>'DPA 2025'!H25</f>
        <v>0</v>
      </c>
      <c r="X25" s="22"/>
    </row>
    <row r="26" spans="1:24" s="48" customFormat="1" x14ac:dyDescent="0.35">
      <c r="A26" s="54" t="e">
        <f>'MASTER TABEL 4.1 RENSTRA'!#REF!</f>
        <v>#REF!</v>
      </c>
      <c r="B26" s="47" t="e">
        <f>'MASTER TABEL 4.1 RENSTRA'!#REF!</f>
        <v>#REF!</v>
      </c>
      <c r="C26" s="46" t="e">
        <f>'MASTER TABEL 4.1 RENSTRA'!#REF!</f>
        <v>#REF!</v>
      </c>
      <c r="D26" s="46" t="e">
        <f>'MASTER TABEL 4.1 RENSTRA'!#REF!</f>
        <v>#REF!</v>
      </c>
      <c r="E26" s="22" t="e">
        <f>'MASTER TABEL 4.1 RENSTRA'!#REF!</f>
        <v>#REF!</v>
      </c>
      <c r="F26" s="22"/>
      <c r="G26" s="24"/>
      <c r="H26" s="24"/>
      <c r="I26" s="24"/>
      <c r="J26" s="26"/>
      <c r="K26" s="57"/>
      <c r="L26" s="24"/>
      <c r="M26" s="24"/>
      <c r="N26" s="24"/>
      <c r="O26" s="24"/>
      <c r="P26" s="551"/>
      <c r="Q26" s="549"/>
      <c r="R26" s="550"/>
      <c r="S26" s="551"/>
      <c r="T26" s="549"/>
      <c r="U26" s="550"/>
      <c r="V26" s="58"/>
      <c r="W26" s="59"/>
      <c r="X26" s="22"/>
    </row>
    <row r="27" spans="1:24" s="48" customFormat="1" ht="14.5" customHeight="1" x14ac:dyDescent="0.35">
      <c r="A27" s="54"/>
      <c r="B27" s="47"/>
      <c r="C27" s="46"/>
      <c r="D27" s="46"/>
      <c r="E27" s="22"/>
      <c r="F27" s="24"/>
      <c r="G27" s="24"/>
      <c r="H27" s="24"/>
      <c r="I27" s="24"/>
      <c r="J27" s="26"/>
      <c r="K27" s="57"/>
      <c r="L27" s="24"/>
      <c r="M27" s="24"/>
      <c r="N27" s="24"/>
      <c r="O27" s="24"/>
      <c r="P27" s="483" t="e">
        <f>'MASTER TABEL 6.1 RENSTRA'!#REF!</f>
        <v>#REF!</v>
      </c>
      <c r="Q27" s="483"/>
      <c r="R27" s="533"/>
      <c r="S27" s="483" t="e">
        <f>'MASTER TABEL 6.1 RENSTRA'!#REF!</f>
        <v>#REF!</v>
      </c>
      <c r="T27" s="483"/>
      <c r="U27" s="533"/>
      <c r="V27" s="47">
        <f>'DPA 2025'!G27</f>
        <v>0</v>
      </c>
      <c r="W27" s="47">
        <f>'DPA 2025'!H27</f>
        <v>0</v>
      </c>
      <c r="X27" s="22"/>
    </row>
    <row r="28" spans="1:24" s="48" customFormat="1" ht="14.5" customHeight="1" x14ac:dyDescent="0.35">
      <c r="A28" s="54"/>
      <c r="B28" s="47"/>
      <c r="C28" s="46"/>
      <c r="D28" s="46"/>
      <c r="E28" s="22"/>
      <c r="F28" s="24"/>
      <c r="G28" s="24"/>
      <c r="H28" s="24"/>
      <c r="I28" s="24"/>
      <c r="J28" s="26"/>
      <c r="K28" s="57"/>
      <c r="L28" s="24"/>
      <c r="M28" s="24"/>
      <c r="N28" s="24"/>
      <c r="O28" s="24"/>
      <c r="P28" s="46"/>
      <c r="Q28" s="483" t="e">
        <f>'MASTER TABEL 6.1 RENSTRA'!#REF!</f>
        <v>#REF!</v>
      </c>
      <c r="R28" s="533"/>
      <c r="S28" s="46"/>
      <c r="T28" s="483" t="e">
        <f>'MASTER TABEL 6.1 RENSTRA'!#REF!</f>
        <v>#REF!</v>
      </c>
      <c r="U28" s="533"/>
      <c r="V28" s="47">
        <f>'DPA 2025'!G28</f>
        <v>0</v>
      </c>
      <c r="W28" s="47">
        <f>'DPA 2025'!H28</f>
        <v>0</v>
      </c>
      <c r="X28" s="22"/>
    </row>
    <row r="29" spans="1:24" s="48" customFormat="1" ht="11.5" x14ac:dyDescent="0.35">
      <c r="A29" s="54"/>
      <c r="B29" s="47"/>
      <c r="C29" s="46"/>
      <c r="D29" s="46"/>
      <c r="E29" s="22"/>
      <c r="F29" s="24"/>
      <c r="G29" s="24"/>
      <c r="H29" s="24"/>
      <c r="I29" s="24"/>
      <c r="J29" s="26"/>
      <c r="K29" s="47"/>
      <c r="L29" s="24"/>
      <c r="M29" s="24"/>
      <c r="N29" s="24"/>
      <c r="O29" s="24"/>
      <c r="P29" s="46"/>
      <c r="Q29" s="46"/>
      <c r="R29" s="47" t="e">
        <f>'MASTER TABEL 6.1 RENSTRA'!#REF!</f>
        <v>#REF!</v>
      </c>
      <c r="S29" s="46"/>
      <c r="T29" s="46"/>
      <c r="U29" s="47" t="e">
        <f>'MASTER TABEL 6.1 RENSTRA'!#REF!</f>
        <v>#REF!</v>
      </c>
      <c r="V29" s="47">
        <f>'DPA 2025'!G29</f>
        <v>0</v>
      </c>
      <c r="W29" s="47">
        <f>'DPA 2025'!H29</f>
        <v>0</v>
      </c>
      <c r="X29" s="22"/>
    </row>
    <row r="30" spans="1:24" s="48" customFormat="1" ht="11.5" x14ac:dyDescent="0.35">
      <c r="A30" s="54"/>
      <c r="B30" s="47"/>
      <c r="C30" s="46"/>
      <c r="D30" s="46"/>
      <c r="E30" s="22"/>
      <c r="F30" s="24"/>
      <c r="G30" s="24"/>
      <c r="H30" s="24"/>
      <c r="I30" s="24"/>
      <c r="J30" s="26"/>
      <c r="K30" s="47"/>
      <c r="L30" s="24"/>
      <c r="M30" s="24"/>
      <c r="N30" s="24"/>
      <c r="O30" s="24"/>
      <c r="P30" s="46"/>
      <c r="Q30" s="46"/>
      <c r="R30" s="47" t="e">
        <f>'MASTER TABEL 6.1 RENSTRA'!#REF!</f>
        <v>#REF!</v>
      </c>
      <c r="S30" s="46"/>
      <c r="T30" s="46"/>
      <c r="U30" s="47" t="e">
        <f>'MASTER TABEL 6.1 RENSTRA'!#REF!</f>
        <v>#REF!</v>
      </c>
      <c r="V30" s="47">
        <f>'DPA 2025'!G30</f>
        <v>0</v>
      </c>
      <c r="W30" s="47">
        <f>'DPA 2025'!H30</f>
        <v>0</v>
      </c>
      <c r="X30" s="22"/>
    </row>
    <row r="31" spans="1:24" s="48" customFormat="1" ht="11.5" x14ac:dyDescent="0.35">
      <c r="A31" s="54"/>
      <c r="B31" s="47"/>
      <c r="C31" s="46"/>
      <c r="D31" s="46"/>
      <c r="E31" s="22"/>
      <c r="F31" s="24"/>
      <c r="G31" s="24"/>
      <c r="H31" s="24"/>
      <c r="I31" s="24"/>
      <c r="J31" s="26"/>
      <c r="K31" s="47"/>
      <c r="L31" s="24"/>
      <c r="M31" s="24"/>
      <c r="N31" s="24"/>
      <c r="O31" s="24"/>
      <c r="P31" s="46"/>
      <c r="Q31" s="46"/>
      <c r="R31" s="47" t="e">
        <f>'MASTER TABEL 6.1 RENSTRA'!#REF!</f>
        <v>#REF!</v>
      </c>
      <c r="S31" s="46"/>
      <c r="T31" s="46"/>
      <c r="U31" s="47" t="e">
        <f>'MASTER TABEL 6.1 RENSTRA'!#REF!</f>
        <v>#REF!</v>
      </c>
      <c r="V31" s="47">
        <f>'DPA 2025'!G31</f>
        <v>0</v>
      </c>
      <c r="W31" s="47">
        <f>'DPA 2025'!H31</f>
        <v>0</v>
      </c>
      <c r="X31" s="22"/>
    </row>
    <row r="32" spans="1:24" s="48" customFormat="1" ht="11.5" x14ac:dyDescent="0.35">
      <c r="A32" s="54"/>
      <c r="B32" s="47"/>
      <c r="C32" s="46"/>
      <c r="D32" s="46"/>
      <c r="E32" s="22"/>
      <c r="F32" s="24"/>
      <c r="G32" s="24"/>
      <c r="H32" s="24"/>
      <c r="I32" s="24"/>
      <c r="J32" s="26"/>
      <c r="K32" s="47"/>
      <c r="L32" s="24"/>
      <c r="M32" s="24"/>
      <c r="N32" s="24"/>
      <c r="O32" s="24"/>
      <c r="P32" s="46"/>
      <c r="Q32" s="46"/>
      <c r="R32" s="47" t="e">
        <f>'MASTER TABEL 6.1 RENSTRA'!#REF!</f>
        <v>#REF!</v>
      </c>
      <c r="S32" s="46"/>
      <c r="T32" s="46"/>
      <c r="U32" s="47" t="e">
        <f>'MASTER TABEL 6.1 RENSTRA'!#REF!</f>
        <v>#REF!</v>
      </c>
      <c r="V32" s="47">
        <f>'DPA 2025'!G32</f>
        <v>0</v>
      </c>
      <c r="W32" s="47">
        <f>'DPA 2025'!H32</f>
        <v>0</v>
      </c>
      <c r="X32" s="22"/>
    </row>
    <row r="33" spans="1:24" s="48" customFormat="1" ht="23" x14ac:dyDescent="0.35">
      <c r="A33" s="54" t="str">
        <f>'MASTER TABEL 4.1 RENSTRA'!B6</f>
        <v>1.1</v>
      </c>
      <c r="B33" s="47">
        <f>'MASTER TABEL 4.1 RENSTRA'!D6</f>
        <v>0</v>
      </c>
      <c r="C33" s="46">
        <f>'MASTER TABEL 4.1 RENSTRA'!H6</f>
        <v>0</v>
      </c>
      <c r="D33" s="46">
        <f>'MASTER TABEL 4.1 RENSTRA'!L6</f>
        <v>0</v>
      </c>
      <c r="E33" s="22" t="str">
        <f>'MASTER TABEL 4.1 RENSTRA'!M6</f>
        <v>%</v>
      </c>
      <c r="F33" s="24"/>
      <c r="G33" s="24"/>
      <c r="H33" s="24"/>
      <c r="I33" s="24"/>
      <c r="J33" s="26"/>
      <c r="K33" s="57"/>
      <c r="L33" s="24"/>
      <c r="M33" s="24"/>
      <c r="N33" s="24"/>
      <c r="O33" s="24"/>
      <c r="P33" s="551"/>
      <c r="Q33" s="549"/>
      <c r="R33" s="550"/>
      <c r="S33" s="551"/>
      <c r="T33" s="549"/>
      <c r="U33" s="550"/>
      <c r="V33" s="58"/>
      <c r="W33" s="59"/>
      <c r="X33" s="22"/>
    </row>
    <row r="34" spans="1:24" s="48" customFormat="1" ht="14.5" customHeight="1" x14ac:dyDescent="0.35">
      <c r="A34" s="54"/>
      <c r="B34" s="47"/>
      <c r="C34" s="46"/>
      <c r="D34" s="46"/>
      <c r="E34" s="22"/>
      <c r="F34" s="24"/>
      <c r="G34" s="24"/>
      <c r="H34" s="24"/>
      <c r="I34" s="24"/>
      <c r="J34" s="26"/>
      <c r="K34" s="57"/>
      <c r="L34" s="24"/>
      <c r="M34" s="24"/>
      <c r="N34" s="24"/>
      <c r="O34" s="24"/>
      <c r="P34" s="483" t="e">
        <f>'MASTER TABEL 6.1 RENSTRA'!#REF!</f>
        <v>#REF!</v>
      </c>
      <c r="Q34" s="483"/>
      <c r="R34" s="533"/>
      <c r="S34" s="483" t="e">
        <f>'MASTER TABEL 6.1 RENSTRA'!#REF!</f>
        <v>#REF!</v>
      </c>
      <c r="T34" s="483"/>
      <c r="U34" s="533"/>
      <c r="V34" s="47">
        <f>'DPA 2025'!G34</f>
        <v>0</v>
      </c>
      <c r="W34" s="47">
        <f>'DPA 2025'!H34</f>
        <v>0</v>
      </c>
      <c r="X34" s="22"/>
    </row>
    <row r="35" spans="1:24" s="48" customFormat="1" ht="14.5" customHeight="1" x14ac:dyDescent="0.35">
      <c r="A35" s="54"/>
      <c r="B35" s="47"/>
      <c r="C35" s="46"/>
      <c r="D35" s="46"/>
      <c r="E35" s="22"/>
      <c r="F35" s="24"/>
      <c r="G35" s="24"/>
      <c r="H35" s="24"/>
      <c r="I35" s="24"/>
      <c r="J35" s="26"/>
      <c r="K35" s="57"/>
      <c r="L35" s="24"/>
      <c r="M35" s="24"/>
      <c r="N35" s="24"/>
      <c r="O35" s="24"/>
      <c r="P35" s="46"/>
      <c r="Q35" s="483" t="e">
        <f>'MASTER TABEL 6.1 RENSTRA'!#REF!</f>
        <v>#REF!</v>
      </c>
      <c r="R35" s="533"/>
      <c r="S35" s="46"/>
      <c r="T35" s="483" t="e">
        <f>'MASTER TABEL 6.1 RENSTRA'!#REF!</f>
        <v>#REF!</v>
      </c>
      <c r="U35" s="533"/>
      <c r="V35" s="47">
        <f>'DPA 2025'!G35</f>
        <v>0</v>
      </c>
      <c r="W35" s="47">
        <f>'DPA 2025'!H35</f>
        <v>0</v>
      </c>
      <c r="X35" s="22"/>
    </row>
    <row r="36" spans="1:24" s="48" customFormat="1" ht="11.5" x14ac:dyDescent="0.35">
      <c r="A36" s="54"/>
      <c r="B36" s="47"/>
      <c r="C36" s="46"/>
      <c r="D36" s="46"/>
      <c r="E36" s="22"/>
      <c r="F36" s="24"/>
      <c r="G36" s="24"/>
      <c r="H36" s="24"/>
      <c r="I36" s="24"/>
      <c r="J36" s="26"/>
      <c r="K36" s="47"/>
      <c r="L36" s="24"/>
      <c r="M36" s="24"/>
      <c r="N36" s="24"/>
      <c r="O36" s="24"/>
      <c r="P36" s="46"/>
      <c r="Q36" s="46"/>
      <c r="R36" s="47" t="e">
        <f>'MASTER TABEL 6.1 RENSTRA'!#REF!</f>
        <v>#REF!</v>
      </c>
      <c r="S36" s="46"/>
      <c r="T36" s="46"/>
      <c r="U36" s="47" t="e">
        <f>'MASTER TABEL 6.1 RENSTRA'!#REF!</f>
        <v>#REF!</v>
      </c>
      <c r="V36" s="47">
        <f>'DPA 2025'!G36</f>
        <v>0</v>
      </c>
      <c r="W36" s="47">
        <f>'DPA 2025'!H36</f>
        <v>0</v>
      </c>
      <c r="X36" s="22"/>
    </row>
    <row r="37" spans="1:24" s="48" customFormat="1" ht="11.5" x14ac:dyDescent="0.35">
      <c r="A37" s="54"/>
      <c r="B37" s="47"/>
      <c r="C37" s="46"/>
      <c r="D37" s="46"/>
      <c r="E37" s="22"/>
      <c r="F37" s="24"/>
      <c r="G37" s="24"/>
      <c r="H37" s="24"/>
      <c r="I37" s="24"/>
      <c r="J37" s="26"/>
      <c r="K37" s="47"/>
      <c r="L37" s="24"/>
      <c r="M37" s="24"/>
      <c r="N37" s="24"/>
      <c r="O37" s="24"/>
      <c r="P37" s="46"/>
      <c r="Q37" s="46"/>
      <c r="R37" s="47" t="e">
        <f>'MASTER TABEL 6.1 RENSTRA'!#REF!</f>
        <v>#REF!</v>
      </c>
      <c r="S37" s="46"/>
      <c r="T37" s="46"/>
      <c r="U37" s="47" t="e">
        <f>'MASTER TABEL 6.1 RENSTRA'!#REF!</f>
        <v>#REF!</v>
      </c>
      <c r="V37" s="47">
        <f>'DPA 2025'!G37</f>
        <v>0</v>
      </c>
      <c r="W37" s="47">
        <f>'DPA 2025'!H37</f>
        <v>0</v>
      </c>
      <c r="X37" s="22"/>
    </row>
    <row r="38" spans="1:24" s="48" customFormat="1" ht="11.5" x14ac:dyDescent="0.35">
      <c r="A38" s="54"/>
      <c r="B38" s="47"/>
      <c r="C38" s="46"/>
      <c r="D38" s="46"/>
      <c r="E38" s="22"/>
      <c r="F38" s="24"/>
      <c r="G38" s="24"/>
      <c r="H38" s="24"/>
      <c r="I38" s="24"/>
      <c r="J38" s="26"/>
      <c r="K38" s="47"/>
      <c r="L38" s="24"/>
      <c r="M38" s="24"/>
      <c r="N38" s="24"/>
      <c r="O38" s="24"/>
      <c r="P38" s="46"/>
      <c r="Q38" s="46"/>
      <c r="R38" s="47" t="e">
        <f>'MASTER TABEL 6.1 RENSTRA'!#REF!</f>
        <v>#REF!</v>
      </c>
      <c r="S38" s="46"/>
      <c r="T38" s="46"/>
      <c r="U38" s="47" t="e">
        <f>'MASTER TABEL 6.1 RENSTRA'!#REF!</f>
        <v>#REF!</v>
      </c>
      <c r="V38" s="47">
        <f>'DPA 2025'!G38</f>
        <v>0</v>
      </c>
      <c r="W38" s="47">
        <f>'DPA 2025'!H38</f>
        <v>0</v>
      </c>
      <c r="X38" s="22"/>
    </row>
    <row r="39" spans="1:24" s="48" customFormat="1" ht="11.5" x14ac:dyDescent="0.35">
      <c r="A39" s="54"/>
      <c r="B39" s="47"/>
      <c r="C39" s="46"/>
      <c r="D39" s="46"/>
      <c r="E39" s="22"/>
      <c r="F39" s="24"/>
      <c r="G39" s="24"/>
      <c r="H39" s="24"/>
      <c r="I39" s="24"/>
      <c r="J39" s="26"/>
      <c r="K39" s="47"/>
      <c r="L39" s="24"/>
      <c r="M39" s="24"/>
      <c r="N39" s="24"/>
      <c r="O39" s="24"/>
      <c r="P39" s="46"/>
      <c r="Q39" s="46"/>
      <c r="R39" s="47" t="e">
        <f>'MASTER TABEL 6.1 RENSTRA'!#REF!</f>
        <v>#REF!</v>
      </c>
      <c r="S39" s="46"/>
      <c r="T39" s="46"/>
      <c r="U39" s="47" t="e">
        <f>'MASTER TABEL 6.1 RENSTRA'!#REF!</f>
        <v>#REF!</v>
      </c>
      <c r="V39" s="47">
        <f>'DPA 2025'!G39</f>
        <v>0</v>
      </c>
      <c r="W39" s="47">
        <f>'DPA 2025'!H39</f>
        <v>0</v>
      </c>
      <c r="X39" s="22"/>
    </row>
    <row r="40" spans="1:24" s="48" customFormat="1" ht="23" x14ac:dyDescent="0.35">
      <c r="A40" s="54">
        <f>'MASTER TABEL 4.1 RENSTRA'!B7</f>
        <v>0</v>
      </c>
      <c r="B40" s="47" t="str">
        <f>'MASTER TABEL 4.1 RENSTRA'!D7</f>
        <v>Program Pemberdayaan Masyarakat Desa dan Kelurahan</v>
      </c>
      <c r="C40" s="46">
        <f>'MASTER TABEL 4.1 RENSTRA'!H7</f>
        <v>0</v>
      </c>
      <c r="D40" s="46">
        <f>'MASTER TABEL 4.1 RENSTRA'!L7</f>
        <v>0</v>
      </c>
      <c r="E40" s="22" t="str">
        <f>'MASTER TABEL 4.1 RENSTRA'!M7</f>
        <v>%</v>
      </c>
      <c r="F40" s="24"/>
      <c r="G40" s="24"/>
      <c r="H40" s="24"/>
      <c r="I40" s="24"/>
      <c r="J40" s="26"/>
      <c r="K40" s="57"/>
      <c r="L40" s="24"/>
      <c r="M40" s="24"/>
      <c r="N40" s="24"/>
      <c r="O40" s="24"/>
      <c r="P40" s="551"/>
      <c r="Q40" s="549"/>
      <c r="R40" s="550"/>
      <c r="S40" s="551"/>
      <c r="T40" s="549"/>
      <c r="U40" s="550"/>
      <c r="V40" s="58"/>
      <c r="W40" s="59"/>
      <c r="X40" s="22"/>
    </row>
    <row r="41" spans="1:24" s="48" customFormat="1" ht="14.5" customHeight="1" x14ac:dyDescent="0.35">
      <c r="A41" s="54"/>
      <c r="B41" s="47"/>
      <c r="C41" s="46"/>
      <c r="D41" s="46"/>
      <c r="E41" s="22"/>
      <c r="F41" s="24"/>
      <c r="G41" s="24"/>
      <c r="H41" s="24"/>
      <c r="I41" s="24"/>
      <c r="J41" s="26"/>
      <c r="K41" s="57"/>
      <c r="L41" s="24"/>
      <c r="M41" s="24"/>
      <c r="N41" s="24"/>
      <c r="O41" s="24"/>
      <c r="P41" s="483" t="e">
        <f>'MASTER TABEL 6.1 RENSTRA'!#REF!</f>
        <v>#REF!</v>
      </c>
      <c r="Q41" s="483"/>
      <c r="R41" s="533"/>
      <c r="S41" s="483" t="e">
        <f>'MASTER TABEL 6.1 RENSTRA'!#REF!</f>
        <v>#REF!</v>
      </c>
      <c r="T41" s="483"/>
      <c r="U41" s="533"/>
      <c r="V41" s="47">
        <f>'DPA 2025'!G41</f>
        <v>0</v>
      </c>
      <c r="W41" s="47">
        <f>'DPA 2025'!H41</f>
        <v>0</v>
      </c>
      <c r="X41" s="22"/>
    </row>
    <row r="42" spans="1:24" s="48" customFormat="1" ht="14.5" customHeight="1" x14ac:dyDescent="0.35">
      <c r="A42" s="54"/>
      <c r="B42" s="47"/>
      <c r="C42" s="46"/>
      <c r="D42" s="46"/>
      <c r="E42" s="22"/>
      <c r="F42" s="24"/>
      <c r="G42" s="24"/>
      <c r="H42" s="24"/>
      <c r="I42" s="24"/>
      <c r="J42" s="26"/>
      <c r="K42" s="57"/>
      <c r="L42" s="24"/>
      <c r="M42" s="24"/>
      <c r="N42" s="24"/>
      <c r="O42" s="24"/>
      <c r="P42" s="46"/>
      <c r="Q42" s="483" t="e">
        <f>'MASTER TABEL 6.1 RENSTRA'!#REF!</f>
        <v>#REF!</v>
      </c>
      <c r="R42" s="533"/>
      <c r="S42" s="46"/>
      <c r="T42" s="483" t="e">
        <f>'MASTER TABEL 6.1 RENSTRA'!#REF!</f>
        <v>#REF!</v>
      </c>
      <c r="U42" s="533"/>
      <c r="V42" s="47">
        <f>'DPA 2025'!G42</f>
        <v>0</v>
      </c>
      <c r="W42" s="47">
        <f>'DPA 2025'!H42</f>
        <v>0</v>
      </c>
      <c r="X42" s="22"/>
    </row>
    <row r="43" spans="1:24" s="48" customFormat="1" ht="11.5" x14ac:dyDescent="0.35">
      <c r="A43" s="54"/>
      <c r="B43" s="47"/>
      <c r="C43" s="46"/>
      <c r="D43" s="46"/>
      <c r="E43" s="22"/>
      <c r="F43" s="24"/>
      <c r="G43" s="24"/>
      <c r="H43" s="24"/>
      <c r="I43" s="24"/>
      <c r="J43" s="26"/>
      <c r="K43" s="47"/>
      <c r="L43" s="24"/>
      <c r="M43" s="24"/>
      <c r="N43" s="24"/>
      <c r="O43" s="24"/>
      <c r="P43" s="46"/>
      <c r="Q43" s="46"/>
      <c r="R43" s="47" t="e">
        <f>'MASTER TABEL 6.1 RENSTRA'!#REF!</f>
        <v>#REF!</v>
      </c>
      <c r="S43" s="46"/>
      <c r="T43" s="46"/>
      <c r="U43" s="47" t="e">
        <f>'MASTER TABEL 6.1 RENSTRA'!#REF!</f>
        <v>#REF!</v>
      </c>
      <c r="V43" s="47">
        <f>'DPA 2025'!G43</f>
        <v>0</v>
      </c>
      <c r="W43" s="47">
        <f>'DPA 2025'!H43</f>
        <v>0</v>
      </c>
      <c r="X43" s="22"/>
    </row>
    <row r="44" spans="1:24" s="48" customFormat="1" ht="11.5" x14ac:dyDescent="0.35">
      <c r="A44" s="54"/>
      <c r="B44" s="47"/>
      <c r="C44" s="46"/>
      <c r="D44" s="46"/>
      <c r="E44" s="22"/>
      <c r="F44" s="24"/>
      <c r="G44" s="24"/>
      <c r="H44" s="24"/>
      <c r="I44" s="24"/>
      <c r="J44" s="26"/>
      <c r="K44" s="47"/>
      <c r="L44" s="24"/>
      <c r="M44" s="24"/>
      <c r="N44" s="24"/>
      <c r="O44" s="24"/>
      <c r="P44" s="46"/>
      <c r="Q44" s="46"/>
      <c r="R44" s="47" t="e">
        <f>'MASTER TABEL 6.1 RENSTRA'!#REF!</f>
        <v>#REF!</v>
      </c>
      <c r="S44" s="46"/>
      <c r="T44" s="46"/>
      <c r="U44" s="47" t="e">
        <f>'MASTER TABEL 6.1 RENSTRA'!#REF!</f>
        <v>#REF!</v>
      </c>
      <c r="V44" s="47">
        <f>'DPA 2025'!G44</f>
        <v>0</v>
      </c>
      <c r="W44" s="47">
        <f>'DPA 2025'!H44</f>
        <v>0</v>
      </c>
      <c r="X44" s="22"/>
    </row>
    <row r="45" spans="1:24" s="48" customFormat="1" ht="11.5" x14ac:dyDescent="0.35">
      <c r="A45" s="54"/>
      <c r="B45" s="47"/>
      <c r="C45" s="46"/>
      <c r="D45" s="46"/>
      <c r="E45" s="22"/>
      <c r="F45" s="24"/>
      <c r="G45" s="24"/>
      <c r="H45" s="24"/>
      <c r="I45" s="24"/>
      <c r="J45" s="26"/>
      <c r="K45" s="47"/>
      <c r="L45" s="24"/>
      <c r="M45" s="24"/>
      <c r="N45" s="24"/>
      <c r="O45" s="24"/>
      <c r="P45" s="46"/>
      <c r="Q45" s="46"/>
      <c r="R45" s="47" t="e">
        <f>'MASTER TABEL 6.1 RENSTRA'!#REF!</f>
        <v>#REF!</v>
      </c>
      <c r="S45" s="46"/>
      <c r="T45" s="46"/>
      <c r="U45" s="47" t="e">
        <f>'MASTER TABEL 6.1 RENSTRA'!#REF!</f>
        <v>#REF!</v>
      </c>
      <c r="V45" s="47">
        <f>'DPA 2025'!G45</f>
        <v>0</v>
      </c>
      <c r="W45" s="47">
        <f>'DPA 2025'!H45</f>
        <v>0</v>
      </c>
      <c r="X45" s="22"/>
    </row>
    <row r="46" spans="1:24" s="48" customFormat="1" ht="11.5" x14ac:dyDescent="0.35">
      <c r="A46" s="54"/>
      <c r="B46" s="47"/>
      <c r="C46" s="46"/>
      <c r="D46" s="46"/>
      <c r="E46" s="22"/>
      <c r="F46" s="24"/>
      <c r="G46" s="24"/>
      <c r="H46" s="24"/>
      <c r="I46" s="24"/>
      <c r="J46" s="26"/>
      <c r="K46" s="47"/>
      <c r="L46" s="24"/>
      <c r="M46" s="24"/>
      <c r="N46" s="24"/>
      <c r="O46" s="24"/>
      <c r="P46" s="46"/>
      <c r="Q46" s="46"/>
      <c r="R46" s="47" t="e">
        <f>'MASTER TABEL 6.1 RENSTRA'!#REF!</f>
        <v>#REF!</v>
      </c>
      <c r="S46" s="46"/>
      <c r="T46" s="46"/>
      <c r="U46" s="47" t="e">
        <f>'MASTER TABEL 6.1 RENSTRA'!#REF!</f>
        <v>#REF!</v>
      </c>
      <c r="V46" s="47">
        <f>'DPA 2025'!G46</f>
        <v>0</v>
      </c>
      <c r="W46" s="47">
        <f>'DPA 2025'!H46</f>
        <v>0</v>
      </c>
      <c r="X46" s="22"/>
    </row>
    <row r="47" spans="1:24" s="48" customFormat="1" x14ac:dyDescent="0.35">
      <c r="A47" s="54">
        <f>'MASTER TABEL 4.1 RENSTRA'!B8</f>
        <v>0</v>
      </c>
      <c r="B47" s="47" t="str">
        <f>'MASTER TABEL 4.1 RENSTRA'!D8</f>
        <v>1.1.1.1</v>
      </c>
      <c r="C47" s="46">
        <f>'MASTER TABEL 4.1 RENSTRA'!H8</f>
        <v>0</v>
      </c>
      <c r="D47" s="46">
        <f>'MASTER TABEL 4.1 RENSTRA'!L8</f>
        <v>0</v>
      </c>
      <c r="E47" s="22" t="str">
        <f>'MASTER TABEL 4.1 RENSTRA'!M8</f>
        <v>jenis</v>
      </c>
      <c r="F47" s="24"/>
      <c r="G47" s="24"/>
      <c r="H47" s="24"/>
      <c r="I47" s="24"/>
      <c r="J47" s="26"/>
      <c r="K47" s="57"/>
      <c r="L47" s="24"/>
      <c r="M47" s="24"/>
      <c r="N47" s="24"/>
      <c r="O47" s="24"/>
      <c r="P47" s="551"/>
      <c r="Q47" s="549"/>
      <c r="R47" s="550"/>
      <c r="S47" s="551"/>
      <c r="T47" s="549"/>
      <c r="U47" s="550"/>
      <c r="V47" s="58"/>
      <c r="W47" s="59"/>
      <c r="X47" s="22"/>
    </row>
    <row r="48" spans="1:24" s="48" customFormat="1" ht="14.5" customHeight="1" x14ac:dyDescent="0.35">
      <c r="A48" s="54"/>
      <c r="B48" s="47"/>
      <c r="C48" s="46"/>
      <c r="D48" s="46"/>
      <c r="E48" s="22"/>
      <c r="F48" s="24"/>
      <c r="G48" s="24"/>
      <c r="H48" s="24"/>
      <c r="I48" s="24"/>
      <c r="J48" s="26"/>
      <c r="K48" s="57"/>
      <c r="L48" s="24"/>
      <c r="M48" s="24"/>
      <c r="N48" s="24"/>
      <c r="O48" s="24"/>
      <c r="P48" s="483" t="e">
        <f>'MASTER TABEL 6.1 RENSTRA'!#REF!</f>
        <v>#REF!</v>
      </c>
      <c r="Q48" s="483"/>
      <c r="R48" s="533"/>
      <c r="S48" s="483" t="e">
        <f>'MASTER TABEL 6.1 RENSTRA'!#REF!</f>
        <v>#REF!</v>
      </c>
      <c r="T48" s="483"/>
      <c r="U48" s="533"/>
      <c r="V48" s="47">
        <f>'DPA 2025'!G48</f>
        <v>0</v>
      </c>
      <c r="W48" s="47">
        <f>'DPA 2025'!H48</f>
        <v>0</v>
      </c>
      <c r="X48" s="22"/>
    </row>
    <row r="49" spans="1:24" s="48" customFormat="1" ht="14.5" customHeight="1" x14ac:dyDescent="0.35">
      <c r="A49" s="54"/>
      <c r="B49" s="47"/>
      <c r="C49" s="46"/>
      <c r="D49" s="46"/>
      <c r="E49" s="22"/>
      <c r="F49" s="24"/>
      <c r="G49" s="24"/>
      <c r="H49" s="24"/>
      <c r="I49" s="24"/>
      <c r="J49" s="26"/>
      <c r="K49" s="57"/>
      <c r="L49" s="24"/>
      <c r="M49" s="24"/>
      <c r="N49" s="24"/>
      <c r="O49" s="24"/>
      <c r="P49" s="46"/>
      <c r="Q49" s="483" t="e">
        <f>'MASTER TABEL 6.1 RENSTRA'!#REF!</f>
        <v>#REF!</v>
      </c>
      <c r="R49" s="533"/>
      <c r="S49" s="46"/>
      <c r="T49" s="483" t="e">
        <f>'MASTER TABEL 6.1 RENSTRA'!#REF!</f>
        <v>#REF!</v>
      </c>
      <c r="U49" s="533"/>
      <c r="V49" s="47">
        <f>'DPA 2025'!G49</f>
        <v>0</v>
      </c>
      <c r="W49" s="47">
        <f>'DPA 2025'!H49</f>
        <v>0</v>
      </c>
      <c r="X49" s="22"/>
    </row>
    <row r="50" spans="1:24" s="48" customFormat="1" ht="11.5" x14ac:dyDescent="0.35">
      <c r="A50" s="54"/>
      <c r="B50" s="47"/>
      <c r="C50" s="46"/>
      <c r="D50" s="46"/>
      <c r="E50" s="22"/>
      <c r="F50" s="24"/>
      <c r="G50" s="24"/>
      <c r="H50" s="24"/>
      <c r="I50" s="24"/>
      <c r="J50" s="26"/>
      <c r="K50" s="47"/>
      <c r="L50" s="24"/>
      <c r="M50" s="24"/>
      <c r="N50" s="24"/>
      <c r="O50" s="24"/>
      <c r="P50" s="46"/>
      <c r="Q50" s="46"/>
      <c r="R50" s="47" t="e">
        <f>'MASTER TABEL 6.1 RENSTRA'!#REF!</f>
        <v>#REF!</v>
      </c>
      <c r="S50" s="46"/>
      <c r="T50" s="46"/>
      <c r="U50" s="47" t="e">
        <f>'MASTER TABEL 6.1 RENSTRA'!#REF!</f>
        <v>#REF!</v>
      </c>
      <c r="V50" s="47">
        <f>'DPA 2025'!G50</f>
        <v>0</v>
      </c>
      <c r="W50" s="47">
        <f>'DPA 2025'!H50</f>
        <v>0</v>
      </c>
      <c r="X50" s="22"/>
    </row>
    <row r="51" spans="1:24" s="48" customFormat="1" ht="11.5" x14ac:dyDescent="0.35">
      <c r="A51" s="54"/>
      <c r="B51" s="47"/>
      <c r="C51" s="46"/>
      <c r="D51" s="46"/>
      <c r="E51" s="22"/>
      <c r="F51" s="24"/>
      <c r="G51" s="24"/>
      <c r="H51" s="24"/>
      <c r="I51" s="24"/>
      <c r="J51" s="26"/>
      <c r="K51" s="47"/>
      <c r="L51" s="24"/>
      <c r="M51" s="24"/>
      <c r="N51" s="24"/>
      <c r="O51" s="24"/>
      <c r="P51" s="46"/>
      <c r="Q51" s="46"/>
      <c r="R51" s="47" t="e">
        <f>'MASTER TABEL 6.1 RENSTRA'!#REF!</f>
        <v>#REF!</v>
      </c>
      <c r="S51" s="46"/>
      <c r="T51" s="46"/>
      <c r="U51" s="47" t="e">
        <f>'MASTER TABEL 6.1 RENSTRA'!#REF!</f>
        <v>#REF!</v>
      </c>
      <c r="V51" s="47">
        <f>'DPA 2025'!G51</f>
        <v>0</v>
      </c>
      <c r="W51" s="47">
        <f>'DPA 2025'!H51</f>
        <v>0</v>
      </c>
      <c r="X51" s="22"/>
    </row>
    <row r="52" spans="1:24" s="48" customFormat="1" ht="11.5" x14ac:dyDescent="0.35">
      <c r="A52" s="54"/>
      <c r="B52" s="47"/>
      <c r="C52" s="46"/>
      <c r="D52" s="46"/>
      <c r="E52" s="22"/>
      <c r="F52" s="24"/>
      <c r="G52" s="24"/>
      <c r="H52" s="24"/>
      <c r="I52" s="24"/>
      <c r="J52" s="26"/>
      <c r="K52" s="47"/>
      <c r="L52" s="24"/>
      <c r="M52" s="24"/>
      <c r="N52" s="24"/>
      <c r="O52" s="24"/>
      <c r="P52" s="46"/>
      <c r="Q52" s="46"/>
      <c r="R52" s="47" t="e">
        <f>'MASTER TABEL 6.1 RENSTRA'!#REF!</f>
        <v>#REF!</v>
      </c>
      <c r="S52" s="46"/>
      <c r="T52" s="46"/>
      <c r="U52" s="47" t="e">
        <f>'MASTER TABEL 6.1 RENSTRA'!#REF!</f>
        <v>#REF!</v>
      </c>
      <c r="V52" s="47">
        <f>'DPA 2025'!G52</f>
        <v>0</v>
      </c>
      <c r="W52" s="47">
        <f>'DPA 2025'!H52</f>
        <v>0</v>
      </c>
      <c r="X52" s="22"/>
    </row>
    <row r="53" spans="1:24" s="48" customFormat="1" ht="11.5" x14ac:dyDescent="0.35">
      <c r="A53" s="54"/>
      <c r="B53" s="47"/>
      <c r="C53" s="46"/>
      <c r="D53" s="46"/>
      <c r="E53" s="22"/>
      <c r="F53" s="24"/>
      <c r="G53" s="24"/>
      <c r="H53" s="24"/>
      <c r="I53" s="24"/>
      <c r="J53" s="26"/>
      <c r="K53" s="47"/>
      <c r="L53" s="24"/>
      <c r="M53" s="24"/>
      <c r="N53" s="24"/>
      <c r="O53" s="24"/>
      <c r="P53" s="46"/>
      <c r="Q53" s="46"/>
      <c r="R53" s="47" t="e">
        <f>'MASTER TABEL 6.1 RENSTRA'!#REF!</f>
        <v>#REF!</v>
      </c>
      <c r="S53" s="46"/>
      <c r="T53" s="46"/>
      <c r="U53" s="47" t="e">
        <f>'MASTER TABEL 6.1 RENSTRA'!#REF!</f>
        <v>#REF!</v>
      </c>
      <c r="V53" s="47">
        <f>'DPA 2025'!G53</f>
        <v>0</v>
      </c>
      <c r="W53" s="47">
        <f>'DPA 2025'!H53</f>
        <v>0</v>
      </c>
      <c r="X53" s="22"/>
    </row>
    <row r="54" spans="1:24" s="48" customFormat="1" ht="57.5" x14ac:dyDescent="0.35">
      <c r="A54" s="54">
        <f>'MASTER TABEL 4.1 RENSTRA'!B9</f>
        <v>0</v>
      </c>
      <c r="B54" s="47">
        <f>'MASTER TABEL 4.1 RENSTRA'!D9</f>
        <v>0</v>
      </c>
      <c r="C54" s="46">
        <f>'MASTER TABEL 4.1 RENSTRA'!H9</f>
        <v>0</v>
      </c>
      <c r="D54" s="46" t="str">
        <f>'MASTER TABEL 4.1 RENSTRA'!L9</f>
        <v>Jumlah Lembaga Kemasyarakatan yang Berpartisipasi dalam Forum Musyawarah Perencanaan Pembangunan di Kelurahan</v>
      </c>
      <c r="E54" s="22" t="str">
        <f>'MASTER TABEL 4.1 RENSTRA'!M9</f>
        <v>lembaga</v>
      </c>
      <c r="F54" s="24"/>
      <c r="G54" s="24"/>
      <c r="H54" s="24"/>
      <c r="I54" s="24"/>
      <c r="J54" s="26"/>
      <c r="K54" s="57"/>
      <c r="L54" s="24"/>
      <c r="M54" s="24"/>
      <c r="N54" s="24"/>
      <c r="O54" s="24"/>
      <c r="P54" s="551"/>
      <c r="Q54" s="549"/>
      <c r="R54" s="550"/>
      <c r="S54" s="551"/>
      <c r="T54" s="549"/>
      <c r="U54" s="550"/>
      <c r="V54" s="58"/>
      <c r="W54" s="59"/>
      <c r="X54" s="22"/>
    </row>
    <row r="55" spans="1:24" s="48" customFormat="1" ht="14.5" customHeight="1" x14ac:dyDescent="0.35">
      <c r="A55" s="54"/>
      <c r="B55" s="47"/>
      <c r="C55" s="46"/>
      <c r="D55" s="46"/>
      <c r="E55" s="22"/>
      <c r="F55" s="24"/>
      <c r="G55" s="24"/>
      <c r="H55" s="24"/>
      <c r="I55" s="24"/>
      <c r="J55" s="26"/>
      <c r="K55" s="57"/>
      <c r="L55" s="24"/>
      <c r="M55" s="24"/>
      <c r="N55" s="24"/>
      <c r="O55" s="24"/>
      <c r="P55" s="483" t="e">
        <f>'MASTER TABEL 6.1 RENSTRA'!#REF!</f>
        <v>#REF!</v>
      </c>
      <c r="Q55" s="483"/>
      <c r="R55" s="533"/>
      <c r="S55" s="483" t="e">
        <f>'MASTER TABEL 6.1 RENSTRA'!#REF!</f>
        <v>#REF!</v>
      </c>
      <c r="T55" s="483"/>
      <c r="U55" s="533"/>
      <c r="V55" s="47">
        <f>'DPA 2025'!G55</f>
        <v>0</v>
      </c>
      <c r="W55" s="47">
        <f>'DPA 2025'!H55</f>
        <v>0</v>
      </c>
      <c r="X55" s="22"/>
    </row>
    <row r="56" spans="1:24" s="48" customFormat="1" ht="14.5" customHeight="1" x14ac:dyDescent="0.35">
      <c r="A56" s="54"/>
      <c r="B56" s="47"/>
      <c r="C56" s="46"/>
      <c r="D56" s="46"/>
      <c r="E56" s="22"/>
      <c r="F56" s="24"/>
      <c r="G56" s="24"/>
      <c r="H56" s="24"/>
      <c r="I56" s="24"/>
      <c r="J56" s="26"/>
      <c r="K56" s="57"/>
      <c r="L56" s="24"/>
      <c r="M56" s="24"/>
      <c r="N56" s="24"/>
      <c r="O56" s="24"/>
      <c r="P56" s="46"/>
      <c r="Q56" s="483" t="e">
        <f>'MASTER TABEL 6.1 RENSTRA'!#REF!</f>
        <v>#REF!</v>
      </c>
      <c r="R56" s="533"/>
      <c r="S56" s="46"/>
      <c r="T56" s="483" t="e">
        <f>'MASTER TABEL 6.1 RENSTRA'!#REF!</f>
        <v>#REF!</v>
      </c>
      <c r="U56" s="533"/>
      <c r="V56" s="47">
        <f>'DPA 2025'!G56</f>
        <v>0</v>
      </c>
      <c r="W56" s="47">
        <f>'DPA 2025'!H56</f>
        <v>0</v>
      </c>
      <c r="X56" s="22"/>
    </row>
    <row r="57" spans="1:24" s="48" customFormat="1" ht="11.5" x14ac:dyDescent="0.35">
      <c r="A57" s="54"/>
      <c r="B57" s="47"/>
      <c r="C57" s="46"/>
      <c r="D57" s="46"/>
      <c r="E57" s="22"/>
      <c r="F57" s="24"/>
      <c r="G57" s="24"/>
      <c r="H57" s="24"/>
      <c r="I57" s="24"/>
      <c r="J57" s="26"/>
      <c r="K57" s="47"/>
      <c r="L57" s="24"/>
      <c r="M57" s="24"/>
      <c r="N57" s="24"/>
      <c r="O57" s="24"/>
      <c r="P57" s="46"/>
      <c r="Q57" s="46"/>
      <c r="R57" s="47" t="e">
        <f>'MASTER TABEL 6.1 RENSTRA'!#REF!</f>
        <v>#REF!</v>
      </c>
      <c r="S57" s="46"/>
      <c r="T57" s="46"/>
      <c r="U57" s="47" t="e">
        <f>'MASTER TABEL 6.1 RENSTRA'!#REF!</f>
        <v>#REF!</v>
      </c>
      <c r="V57" s="47">
        <f>'DPA 2025'!G57</f>
        <v>0</v>
      </c>
      <c r="W57" s="47">
        <f>'DPA 2025'!H57</f>
        <v>0</v>
      </c>
      <c r="X57" s="22"/>
    </row>
    <row r="58" spans="1:24" s="48" customFormat="1" ht="11.5" x14ac:dyDescent="0.35">
      <c r="A58" s="54"/>
      <c r="B58" s="47"/>
      <c r="C58" s="46"/>
      <c r="D58" s="46"/>
      <c r="E58" s="22"/>
      <c r="F58" s="24"/>
      <c r="G58" s="24"/>
      <c r="H58" s="24"/>
      <c r="I58" s="24"/>
      <c r="J58" s="26"/>
      <c r="K58" s="47"/>
      <c r="L58" s="24"/>
      <c r="M58" s="24"/>
      <c r="N58" s="24"/>
      <c r="O58" s="24"/>
      <c r="P58" s="46"/>
      <c r="Q58" s="46"/>
      <c r="R58" s="47" t="e">
        <f>'MASTER TABEL 6.1 RENSTRA'!#REF!</f>
        <v>#REF!</v>
      </c>
      <c r="S58" s="46"/>
      <c r="T58" s="46"/>
      <c r="U58" s="47" t="e">
        <f>'MASTER TABEL 6.1 RENSTRA'!#REF!</f>
        <v>#REF!</v>
      </c>
      <c r="V58" s="47">
        <f>'DPA 2025'!G58</f>
        <v>0</v>
      </c>
      <c r="W58" s="47">
        <f>'DPA 2025'!H58</f>
        <v>0</v>
      </c>
      <c r="X58" s="22"/>
    </row>
    <row r="59" spans="1:24" s="48" customFormat="1" ht="11.5" x14ac:dyDescent="0.35">
      <c r="A59" s="54"/>
      <c r="B59" s="47"/>
      <c r="C59" s="46"/>
      <c r="D59" s="46"/>
      <c r="E59" s="22"/>
      <c r="F59" s="24"/>
      <c r="G59" s="24"/>
      <c r="H59" s="24"/>
      <c r="I59" s="24"/>
      <c r="J59" s="26"/>
      <c r="K59" s="47"/>
      <c r="L59" s="24"/>
      <c r="M59" s="24"/>
      <c r="N59" s="24"/>
      <c r="O59" s="24"/>
      <c r="P59" s="46"/>
      <c r="Q59" s="46"/>
      <c r="R59" s="47" t="e">
        <f>'MASTER TABEL 6.1 RENSTRA'!#REF!</f>
        <v>#REF!</v>
      </c>
      <c r="S59" s="46"/>
      <c r="T59" s="46"/>
      <c r="U59" s="47" t="e">
        <f>'MASTER TABEL 6.1 RENSTRA'!#REF!</f>
        <v>#REF!</v>
      </c>
      <c r="V59" s="47">
        <f>'DPA 2025'!G59</f>
        <v>0</v>
      </c>
      <c r="W59" s="47">
        <f>'DPA 2025'!H59</f>
        <v>0</v>
      </c>
      <c r="X59" s="22"/>
    </row>
    <row r="60" spans="1:24" s="48" customFormat="1" ht="11.5" x14ac:dyDescent="0.35">
      <c r="A60" s="54"/>
      <c r="B60" s="47"/>
      <c r="C60" s="46"/>
      <c r="D60" s="46"/>
      <c r="E60" s="22"/>
      <c r="F60" s="24"/>
      <c r="G60" s="24"/>
      <c r="H60" s="24"/>
      <c r="I60" s="24"/>
      <c r="J60" s="26"/>
      <c r="K60" s="47"/>
      <c r="L60" s="24"/>
      <c r="M60" s="24"/>
      <c r="N60" s="24"/>
      <c r="O60" s="24"/>
      <c r="P60" s="46"/>
      <c r="Q60" s="46"/>
      <c r="R60" s="47" t="e">
        <f>'MASTER TABEL 6.1 RENSTRA'!#REF!</f>
        <v>#REF!</v>
      </c>
      <c r="S60" s="46"/>
      <c r="T60" s="46"/>
      <c r="U60" s="47" t="e">
        <f>'MASTER TABEL 6.1 RENSTRA'!#REF!</f>
        <v>#REF!</v>
      </c>
      <c r="V60" s="47">
        <f>'DPA 2025'!G60</f>
        <v>0</v>
      </c>
      <c r="W60" s="47">
        <f>'DPA 2025'!H60</f>
        <v>0</v>
      </c>
      <c r="X60" s="22"/>
    </row>
    <row r="61" spans="1:24" s="48" customFormat="1" ht="34.5" x14ac:dyDescent="0.35">
      <c r="A61" s="54">
        <f>'MASTER TABEL 4.1 RENSTRA'!B11</f>
        <v>0</v>
      </c>
      <c r="B61" s="47">
        <f>'MASTER TABEL 4.1 RENSTRA'!D11</f>
        <v>0</v>
      </c>
      <c r="C61" s="46">
        <f>'MASTER TABEL 4.1 RENSTRA'!H11</f>
        <v>0</v>
      </c>
      <c r="D61" s="46" t="str">
        <f>'MASTER TABEL 4.1 RENSTRA'!L11</f>
        <v xml:space="preserve">Jumlah Pokmas dan Ormas yang Melaksanakan Pemberdayaan Masyarakat di Kelurahan </v>
      </c>
      <c r="E61" s="22" t="str">
        <f>'MASTER TABEL 4.1 RENSTRA'!M11</f>
        <v>pokmas/ormas</v>
      </c>
      <c r="F61" s="24"/>
      <c r="G61" s="24"/>
      <c r="H61" s="24"/>
      <c r="I61" s="24"/>
      <c r="J61" s="26"/>
      <c r="K61" s="57"/>
      <c r="L61" s="24"/>
      <c r="M61" s="24"/>
      <c r="N61" s="24"/>
      <c r="O61" s="24"/>
      <c r="P61" s="551"/>
      <c r="Q61" s="549"/>
      <c r="R61" s="550"/>
      <c r="S61" s="551"/>
      <c r="T61" s="549"/>
      <c r="U61" s="550"/>
      <c r="V61" s="58"/>
      <c r="W61" s="59"/>
      <c r="X61" s="22"/>
    </row>
    <row r="62" spans="1:24" s="48" customFormat="1" ht="14.5" customHeight="1" x14ac:dyDescent="0.35">
      <c r="A62" s="54"/>
      <c r="B62" s="47"/>
      <c r="C62" s="46"/>
      <c r="D62" s="46"/>
      <c r="E62" s="22"/>
      <c r="F62" s="24"/>
      <c r="G62" s="24"/>
      <c r="H62" s="24"/>
      <c r="I62" s="24"/>
      <c r="J62" s="26"/>
      <c r="K62" s="57"/>
      <c r="L62" s="24"/>
      <c r="M62" s="24"/>
      <c r="N62" s="24"/>
      <c r="O62" s="24"/>
      <c r="P62" s="483" t="e">
        <f>'MASTER TABEL 6.1 RENSTRA'!#REF!</f>
        <v>#REF!</v>
      </c>
      <c r="Q62" s="483"/>
      <c r="R62" s="533"/>
      <c r="S62" s="483" t="e">
        <f>'MASTER TABEL 6.1 RENSTRA'!#REF!</f>
        <v>#REF!</v>
      </c>
      <c r="T62" s="483"/>
      <c r="U62" s="533"/>
      <c r="V62" s="47">
        <f>'DPA 2025'!G62</f>
        <v>0</v>
      </c>
      <c r="W62" s="47">
        <f>'DPA 2025'!H62</f>
        <v>0</v>
      </c>
      <c r="X62" s="22"/>
    </row>
    <row r="63" spans="1:24" s="48" customFormat="1" ht="14.5" customHeight="1" x14ac:dyDescent="0.35">
      <c r="A63" s="54"/>
      <c r="B63" s="47"/>
      <c r="C63" s="46"/>
      <c r="D63" s="46"/>
      <c r="E63" s="22"/>
      <c r="F63" s="24"/>
      <c r="G63" s="24"/>
      <c r="H63" s="24"/>
      <c r="I63" s="24"/>
      <c r="J63" s="26"/>
      <c r="K63" s="57"/>
      <c r="L63" s="24"/>
      <c r="M63" s="24"/>
      <c r="N63" s="24"/>
      <c r="O63" s="24"/>
      <c r="P63" s="46"/>
      <c r="Q63" s="483" t="e">
        <f>'MASTER TABEL 6.1 RENSTRA'!#REF!</f>
        <v>#REF!</v>
      </c>
      <c r="R63" s="533"/>
      <c r="S63" s="46"/>
      <c r="T63" s="483" t="e">
        <f>'MASTER TABEL 6.1 RENSTRA'!#REF!</f>
        <v>#REF!</v>
      </c>
      <c r="U63" s="533"/>
      <c r="V63" s="47">
        <f>'DPA 2025'!G63</f>
        <v>0</v>
      </c>
      <c r="W63" s="47">
        <f>'DPA 2025'!H63</f>
        <v>0</v>
      </c>
      <c r="X63" s="22"/>
    </row>
    <row r="64" spans="1:24" s="48" customFormat="1" ht="11.5" x14ac:dyDescent="0.35">
      <c r="A64" s="54"/>
      <c r="B64" s="47"/>
      <c r="C64" s="46"/>
      <c r="D64" s="46"/>
      <c r="E64" s="22"/>
      <c r="F64" s="24"/>
      <c r="G64" s="24"/>
      <c r="H64" s="24"/>
      <c r="I64" s="24"/>
      <c r="J64" s="26"/>
      <c r="K64" s="47"/>
      <c r="L64" s="24"/>
      <c r="M64" s="24"/>
      <c r="N64" s="24"/>
      <c r="O64" s="24"/>
      <c r="P64" s="46"/>
      <c r="Q64" s="46"/>
      <c r="R64" s="47" t="e">
        <f>'MASTER TABEL 6.1 RENSTRA'!#REF!</f>
        <v>#REF!</v>
      </c>
      <c r="S64" s="46"/>
      <c r="T64" s="46"/>
      <c r="U64" s="47" t="e">
        <f>'MASTER TABEL 6.1 RENSTRA'!#REF!</f>
        <v>#REF!</v>
      </c>
      <c r="V64" s="47">
        <f>'DPA 2025'!G64</f>
        <v>0</v>
      </c>
      <c r="W64" s="47">
        <f>'DPA 2025'!H64</f>
        <v>0</v>
      </c>
      <c r="X64" s="22"/>
    </row>
    <row r="65" spans="1:24" s="48" customFormat="1" ht="11.5" x14ac:dyDescent="0.35">
      <c r="A65" s="54"/>
      <c r="B65" s="47"/>
      <c r="C65" s="46"/>
      <c r="D65" s="46"/>
      <c r="E65" s="22"/>
      <c r="F65" s="24"/>
      <c r="G65" s="24"/>
      <c r="H65" s="24"/>
      <c r="I65" s="24"/>
      <c r="J65" s="26"/>
      <c r="K65" s="47"/>
      <c r="L65" s="24"/>
      <c r="M65" s="24"/>
      <c r="N65" s="24"/>
      <c r="O65" s="24"/>
      <c r="P65" s="46"/>
      <c r="Q65" s="46"/>
      <c r="R65" s="47" t="e">
        <f>'MASTER TABEL 6.1 RENSTRA'!#REF!</f>
        <v>#REF!</v>
      </c>
      <c r="S65" s="46"/>
      <c r="T65" s="46"/>
      <c r="U65" s="47" t="e">
        <f>'MASTER TABEL 6.1 RENSTRA'!#REF!</f>
        <v>#REF!</v>
      </c>
      <c r="V65" s="47">
        <f>'DPA 2025'!G65</f>
        <v>0</v>
      </c>
      <c r="W65" s="47">
        <f>'DPA 2025'!H65</f>
        <v>0</v>
      </c>
      <c r="X65" s="22"/>
    </row>
    <row r="66" spans="1:24" s="48" customFormat="1" ht="11.5" x14ac:dyDescent="0.35">
      <c r="A66" s="54"/>
      <c r="B66" s="47"/>
      <c r="C66" s="46"/>
      <c r="D66" s="46"/>
      <c r="E66" s="22"/>
      <c r="F66" s="24"/>
      <c r="G66" s="24"/>
      <c r="H66" s="24"/>
      <c r="I66" s="24"/>
      <c r="J66" s="26"/>
      <c r="K66" s="47"/>
      <c r="L66" s="24"/>
      <c r="M66" s="24"/>
      <c r="N66" s="24"/>
      <c r="O66" s="24"/>
      <c r="P66" s="46"/>
      <c r="Q66" s="46"/>
      <c r="R66" s="47" t="e">
        <f>'MASTER TABEL 6.1 RENSTRA'!#REF!</f>
        <v>#REF!</v>
      </c>
      <c r="S66" s="46"/>
      <c r="T66" s="46"/>
      <c r="U66" s="47" t="e">
        <f>'MASTER TABEL 6.1 RENSTRA'!#REF!</f>
        <v>#REF!</v>
      </c>
      <c r="V66" s="47">
        <f>'DPA 2025'!G66</f>
        <v>0</v>
      </c>
      <c r="W66" s="47">
        <f>'DPA 2025'!H66</f>
        <v>0</v>
      </c>
      <c r="X66" s="22"/>
    </row>
    <row r="67" spans="1:24" s="48" customFormat="1" ht="11.5" x14ac:dyDescent="0.35">
      <c r="A67" s="54"/>
      <c r="B67" s="47"/>
      <c r="C67" s="46"/>
      <c r="D67" s="46"/>
      <c r="E67" s="22"/>
      <c r="F67" s="24"/>
      <c r="G67" s="24"/>
      <c r="H67" s="24"/>
      <c r="I67" s="24"/>
      <c r="J67" s="26"/>
      <c r="K67" s="47"/>
      <c r="L67" s="24"/>
      <c r="M67" s="24"/>
      <c r="N67" s="24"/>
      <c r="O67" s="24"/>
      <c r="P67" s="46"/>
      <c r="Q67" s="46"/>
      <c r="R67" s="47" t="e">
        <f>'MASTER TABEL 6.1 RENSTRA'!#REF!</f>
        <v>#REF!</v>
      </c>
      <c r="S67" s="46"/>
      <c r="T67" s="46"/>
      <c r="U67" s="47" t="e">
        <f>'MASTER TABEL 6.1 RENSTRA'!#REF!</f>
        <v>#REF!</v>
      </c>
      <c r="V67" s="47">
        <f>'DPA 2025'!G67</f>
        <v>0</v>
      </c>
      <c r="W67" s="47">
        <f>'DPA 2025'!H67</f>
        <v>0</v>
      </c>
      <c r="X67" s="22"/>
    </row>
    <row r="68" spans="1:24" s="48" customFormat="1" x14ac:dyDescent="0.35">
      <c r="A68" s="54">
        <f>'MASTER TABEL 4.1 RENSTRA'!B12</f>
        <v>0</v>
      </c>
      <c r="B68" s="47" t="str">
        <f>'MASTER TABEL 4.1 RENSTRA'!D12</f>
        <v>1.1.1.2</v>
      </c>
      <c r="C68" s="46">
        <f>'MASTER TABEL 4.1 RENSTRA'!H12</f>
        <v>0</v>
      </c>
      <c r="D68" s="46">
        <f>'MASTER TABEL 4.1 RENSTRA'!L12</f>
        <v>0</v>
      </c>
      <c r="E68" s="22" t="str">
        <f>'MASTER TABEL 4.1 RENSTRA'!M12</f>
        <v>RT</v>
      </c>
      <c r="F68" s="24"/>
      <c r="G68" s="24"/>
      <c r="H68" s="24"/>
      <c r="I68" s="24"/>
      <c r="J68" s="26"/>
      <c r="K68" s="57"/>
      <c r="L68" s="24"/>
      <c r="M68" s="24"/>
      <c r="N68" s="24"/>
      <c r="O68" s="24"/>
      <c r="P68" s="551"/>
      <c r="Q68" s="549"/>
      <c r="R68" s="550"/>
      <c r="S68" s="551"/>
      <c r="T68" s="549"/>
      <c r="U68" s="550"/>
      <c r="V68" s="58"/>
      <c r="W68" s="59"/>
      <c r="X68" s="22"/>
    </row>
    <row r="69" spans="1:24" s="48" customFormat="1" ht="14.5" customHeight="1" x14ac:dyDescent="0.35">
      <c r="A69" s="54"/>
      <c r="B69" s="47"/>
      <c r="C69" s="46"/>
      <c r="D69" s="46"/>
      <c r="E69" s="22"/>
      <c r="F69" s="24"/>
      <c r="G69" s="24"/>
      <c r="H69" s="24"/>
      <c r="I69" s="24"/>
      <c r="J69" s="26"/>
      <c r="K69" s="57"/>
      <c r="L69" s="24"/>
      <c r="M69" s="24"/>
      <c r="N69" s="24"/>
      <c r="O69" s="24"/>
      <c r="P69" s="483" t="e">
        <f>'MASTER TABEL 6.1 RENSTRA'!#REF!</f>
        <v>#REF!</v>
      </c>
      <c r="Q69" s="483"/>
      <c r="R69" s="533"/>
      <c r="S69" s="483" t="e">
        <f>'MASTER TABEL 6.1 RENSTRA'!#REF!</f>
        <v>#REF!</v>
      </c>
      <c r="T69" s="483"/>
      <c r="U69" s="533"/>
      <c r="V69" s="47">
        <f>'DPA 2025'!G69</f>
        <v>0</v>
      </c>
      <c r="W69" s="47">
        <f>'DPA 2025'!H69</f>
        <v>0</v>
      </c>
      <c r="X69" s="22"/>
    </row>
    <row r="70" spans="1:24" s="48" customFormat="1" ht="14.5" customHeight="1" x14ac:dyDescent="0.35">
      <c r="A70" s="54"/>
      <c r="B70" s="47"/>
      <c r="C70" s="46"/>
      <c r="D70" s="46"/>
      <c r="E70" s="22"/>
      <c r="F70" s="24"/>
      <c r="G70" s="24"/>
      <c r="H70" s="24"/>
      <c r="I70" s="24"/>
      <c r="J70" s="26"/>
      <c r="K70" s="57"/>
      <c r="L70" s="24"/>
      <c r="M70" s="24"/>
      <c r="N70" s="24"/>
      <c r="O70" s="24"/>
      <c r="P70" s="46"/>
      <c r="Q70" s="483" t="e">
        <f>'MASTER TABEL 6.1 RENSTRA'!#REF!</f>
        <v>#REF!</v>
      </c>
      <c r="R70" s="533"/>
      <c r="S70" s="46"/>
      <c r="T70" s="483" t="e">
        <f>'MASTER TABEL 6.1 RENSTRA'!#REF!</f>
        <v>#REF!</v>
      </c>
      <c r="U70" s="533"/>
      <c r="V70" s="47">
        <f>'DPA 2025'!G70</f>
        <v>0</v>
      </c>
      <c r="W70" s="47">
        <f>'DPA 2025'!H70</f>
        <v>0</v>
      </c>
      <c r="X70" s="22"/>
    </row>
    <row r="71" spans="1:24" s="48" customFormat="1" ht="11.5" x14ac:dyDescent="0.35">
      <c r="A71" s="54"/>
      <c r="B71" s="47"/>
      <c r="C71" s="46"/>
      <c r="D71" s="46"/>
      <c r="E71" s="22"/>
      <c r="F71" s="24"/>
      <c r="G71" s="24"/>
      <c r="H71" s="24"/>
      <c r="I71" s="24"/>
      <c r="J71" s="26"/>
      <c r="K71" s="47"/>
      <c r="L71" s="24"/>
      <c r="M71" s="24"/>
      <c r="N71" s="24"/>
      <c r="O71" s="24"/>
      <c r="P71" s="46"/>
      <c r="Q71" s="46"/>
      <c r="R71" s="47" t="e">
        <f>'MASTER TABEL 6.1 RENSTRA'!#REF!</f>
        <v>#REF!</v>
      </c>
      <c r="S71" s="46"/>
      <c r="T71" s="46"/>
      <c r="U71" s="47" t="e">
        <f>'MASTER TABEL 6.1 RENSTRA'!#REF!</f>
        <v>#REF!</v>
      </c>
      <c r="V71" s="47">
        <f>'DPA 2025'!G71</f>
        <v>0</v>
      </c>
      <c r="W71" s="47">
        <f>'DPA 2025'!H71</f>
        <v>0</v>
      </c>
      <c r="X71" s="22"/>
    </row>
    <row r="72" spans="1:24" s="48" customFormat="1" ht="11.5" x14ac:dyDescent="0.35">
      <c r="A72" s="54"/>
      <c r="B72" s="47"/>
      <c r="C72" s="46"/>
      <c r="D72" s="46"/>
      <c r="E72" s="22"/>
      <c r="F72" s="24"/>
      <c r="G72" s="24"/>
      <c r="H72" s="24"/>
      <c r="I72" s="24"/>
      <c r="J72" s="26"/>
      <c r="K72" s="47"/>
      <c r="L72" s="24"/>
      <c r="M72" s="24"/>
      <c r="N72" s="24"/>
      <c r="O72" s="24"/>
      <c r="P72" s="46"/>
      <c r="Q72" s="46"/>
      <c r="R72" s="47" t="e">
        <f>'MASTER TABEL 6.1 RENSTRA'!#REF!</f>
        <v>#REF!</v>
      </c>
      <c r="S72" s="46"/>
      <c r="T72" s="46"/>
      <c r="U72" s="47" t="e">
        <f>'MASTER TABEL 6.1 RENSTRA'!#REF!</f>
        <v>#REF!</v>
      </c>
      <c r="V72" s="47">
        <f>'DPA 2025'!G72</f>
        <v>0</v>
      </c>
      <c r="W72" s="47">
        <f>'DPA 2025'!H72</f>
        <v>0</v>
      </c>
      <c r="X72" s="22"/>
    </row>
    <row r="73" spans="1:24" s="48" customFormat="1" ht="11.5" x14ac:dyDescent="0.35">
      <c r="A73" s="54"/>
      <c r="B73" s="47"/>
      <c r="C73" s="46"/>
      <c r="D73" s="46"/>
      <c r="E73" s="22"/>
      <c r="F73" s="24"/>
      <c r="G73" s="24"/>
      <c r="H73" s="24"/>
      <c r="I73" s="24"/>
      <c r="J73" s="26"/>
      <c r="K73" s="47"/>
      <c r="L73" s="24"/>
      <c r="M73" s="24"/>
      <c r="N73" s="24"/>
      <c r="O73" s="24"/>
      <c r="P73" s="46"/>
      <c r="Q73" s="46"/>
      <c r="R73" s="47" t="e">
        <f>'MASTER TABEL 6.1 RENSTRA'!#REF!</f>
        <v>#REF!</v>
      </c>
      <c r="S73" s="46"/>
      <c r="T73" s="46"/>
      <c r="U73" s="47" t="e">
        <f>'MASTER TABEL 6.1 RENSTRA'!#REF!</f>
        <v>#REF!</v>
      </c>
      <c r="V73" s="47">
        <f>'DPA 2025'!G73</f>
        <v>0</v>
      </c>
      <c r="W73" s="47">
        <f>'DPA 2025'!H73</f>
        <v>0</v>
      </c>
      <c r="X73" s="22"/>
    </row>
    <row r="74" spans="1:24" s="48" customFormat="1" ht="11.5" x14ac:dyDescent="0.35">
      <c r="A74" s="54"/>
      <c r="B74" s="47"/>
      <c r="C74" s="46"/>
      <c r="D74" s="46"/>
      <c r="E74" s="22"/>
      <c r="F74" s="24"/>
      <c r="G74" s="24"/>
      <c r="H74" s="24"/>
      <c r="I74" s="24"/>
      <c r="J74" s="26"/>
      <c r="K74" s="47"/>
      <c r="L74" s="24"/>
      <c r="M74" s="24"/>
      <c r="N74" s="24"/>
      <c r="O74" s="24"/>
      <c r="P74" s="46"/>
      <c r="Q74" s="46"/>
      <c r="R74" s="47" t="e">
        <f>'MASTER TABEL 6.1 RENSTRA'!#REF!</f>
        <v>#REF!</v>
      </c>
      <c r="S74" s="46"/>
      <c r="T74" s="46"/>
      <c r="U74" s="47" t="e">
        <f>'MASTER TABEL 6.1 RENSTRA'!#REF!</f>
        <v>#REF!</v>
      </c>
      <c r="V74" s="47">
        <f>'DPA 2025'!G74</f>
        <v>0</v>
      </c>
      <c r="W74" s="47">
        <f>'DPA 2025'!H74</f>
        <v>0</v>
      </c>
      <c r="X74" s="22"/>
    </row>
    <row r="75" spans="1:24" s="48" customFormat="1" ht="34.5" x14ac:dyDescent="0.35">
      <c r="A75" s="54">
        <f>'MASTER TABEL 4.1 RENSTRA'!B13</f>
        <v>0</v>
      </c>
      <c r="B75" s="47">
        <f>'MASTER TABEL 4.1 RENSTRA'!D13</f>
        <v>0</v>
      </c>
      <c r="C75" s="46">
        <f>'MASTER TABEL 4.1 RENSTRA'!H13</f>
        <v>0</v>
      </c>
      <c r="D75" s="46" t="str">
        <f>'MASTER TABEL 4.1 RENSTRA'!L13</f>
        <v>Jumlah Lembaga Kemasyarakatan yang Diselenggarakan</v>
      </c>
      <c r="E75" s="22" t="str">
        <f>'MASTER TABEL 4.1 RENSTRA'!M13</f>
        <v>lembaga</v>
      </c>
      <c r="F75" s="24"/>
      <c r="G75" s="24"/>
      <c r="H75" s="24"/>
      <c r="I75" s="24"/>
      <c r="J75" s="26"/>
      <c r="K75" s="57"/>
      <c r="L75" s="24"/>
      <c r="M75" s="24"/>
      <c r="N75" s="24"/>
      <c r="O75" s="24"/>
      <c r="P75" s="551"/>
      <c r="Q75" s="549"/>
      <c r="R75" s="550"/>
      <c r="S75" s="551"/>
      <c r="T75" s="549"/>
      <c r="U75" s="550"/>
      <c r="V75" s="58"/>
      <c r="W75" s="59"/>
      <c r="X75" s="22"/>
    </row>
    <row r="76" spans="1:24" s="48" customFormat="1" ht="14.5" customHeight="1" x14ac:dyDescent="0.35">
      <c r="A76" s="54"/>
      <c r="B76" s="47"/>
      <c r="C76" s="46"/>
      <c r="D76" s="46"/>
      <c r="E76" s="22"/>
      <c r="F76" s="24"/>
      <c r="G76" s="24"/>
      <c r="H76" s="24"/>
      <c r="I76" s="24"/>
      <c r="J76" s="26"/>
      <c r="K76" s="57"/>
      <c r="L76" s="24"/>
      <c r="M76" s="24"/>
      <c r="N76" s="24"/>
      <c r="O76" s="24"/>
      <c r="P76" s="483" t="e">
        <f>'MASTER TABEL 6.1 RENSTRA'!#REF!</f>
        <v>#REF!</v>
      </c>
      <c r="Q76" s="483"/>
      <c r="R76" s="533"/>
      <c r="S76" s="483" t="e">
        <f>'MASTER TABEL 6.1 RENSTRA'!#REF!</f>
        <v>#REF!</v>
      </c>
      <c r="T76" s="483"/>
      <c r="U76" s="533"/>
      <c r="V76" s="47">
        <f>'DPA 2025'!G76</f>
        <v>0</v>
      </c>
      <c r="W76" s="47">
        <f>'DPA 2025'!H76</f>
        <v>0</v>
      </c>
      <c r="X76" s="22"/>
    </row>
    <row r="77" spans="1:24" s="48" customFormat="1" ht="14.5" customHeight="1" x14ac:dyDescent="0.35">
      <c r="A77" s="54"/>
      <c r="B77" s="47"/>
      <c r="C77" s="46"/>
      <c r="D77" s="46"/>
      <c r="E77" s="22"/>
      <c r="F77" s="24"/>
      <c r="G77" s="24"/>
      <c r="H77" s="24"/>
      <c r="I77" s="24"/>
      <c r="J77" s="26"/>
      <c r="K77" s="57"/>
      <c r="L77" s="24"/>
      <c r="M77" s="24"/>
      <c r="N77" s="24"/>
      <c r="O77" s="24"/>
      <c r="P77" s="46"/>
      <c r="Q77" s="483" t="e">
        <f>'MASTER TABEL 6.1 RENSTRA'!#REF!</f>
        <v>#REF!</v>
      </c>
      <c r="R77" s="533"/>
      <c r="S77" s="46"/>
      <c r="T77" s="483" t="e">
        <f>'MASTER TABEL 6.1 RENSTRA'!#REF!</f>
        <v>#REF!</v>
      </c>
      <c r="U77" s="533"/>
      <c r="V77" s="47">
        <f>'DPA 2025'!G77</f>
        <v>0</v>
      </c>
      <c r="W77" s="47">
        <f>'DPA 2025'!H77</f>
        <v>0</v>
      </c>
      <c r="X77" s="22"/>
    </row>
    <row r="78" spans="1:24" s="48" customFormat="1" ht="11.5" x14ac:dyDescent="0.35">
      <c r="A78" s="54"/>
      <c r="B78" s="47"/>
      <c r="C78" s="46"/>
      <c r="D78" s="46"/>
      <c r="E78" s="22"/>
      <c r="F78" s="24"/>
      <c r="G78" s="24"/>
      <c r="H78" s="24"/>
      <c r="I78" s="24"/>
      <c r="J78" s="26"/>
      <c r="K78" s="47"/>
      <c r="L78" s="24"/>
      <c r="M78" s="24"/>
      <c r="N78" s="24"/>
      <c r="O78" s="24"/>
      <c r="P78" s="46"/>
      <c r="Q78" s="46"/>
      <c r="R78" s="47" t="e">
        <f>'MASTER TABEL 6.1 RENSTRA'!#REF!</f>
        <v>#REF!</v>
      </c>
      <c r="S78" s="46"/>
      <c r="T78" s="46"/>
      <c r="U78" s="47" t="e">
        <f>'MASTER TABEL 6.1 RENSTRA'!#REF!</f>
        <v>#REF!</v>
      </c>
      <c r="V78" s="47">
        <f>'DPA 2025'!G78</f>
        <v>0</v>
      </c>
      <c r="W78" s="47">
        <f>'DPA 2025'!H78</f>
        <v>0</v>
      </c>
      <c r="X78" s="22"/>
    </row>
    <row r="79" spans="1:24" s="48" customFormat="1" ht="11.5" x14ac:dyDescent="0.35">
      <c r="A79" s="54"/>
      <c r="B79" s="47"/>
      <c r="C79" s="46"/>
      <c r="D79" s="46"/>
      <c r="E79" s="22"/>
      <c r="F79" s="24"/>
      <c r="G79" s="24"/>
      <c r="H79" s="24"/>
      <c r="I79" s="24"/>
      <c r="J79" s="26"/>
      <c r="K79" s="47"/>
      <c r="L79" s="24"/>
      <c r="M79" s="24"/>
      <c r="N79" s="24"/>
      <c r="O79" s="24"/>
      <c r="P79" s="46"/>
      <c r="Q79" s="46"/>
      <c r="R79" s="47" t="e">
        <f>'MASTER TABEL 6.1 RENSTRA'!#REF!</f>
        <v>#REF!</v>
      </c>
      <c r="S79" s="46"/>
      <c r="T79" s="46"/>
      <c r="U79" s="47" t="e">
        <f>'MASTER TABEL 6.1 RENSTRA'!#REF!</f>
        <v>#REF!</v>
      </c>
      <c r="V79" s="47">
        <f>'DPA 2025'!G79</f>
        <v>0</v>
      </c>
      <c r="W79" s="47">
        <f>'DPA 2025'!H79</f>
        <v>0</v>
      </c>
      <c r="X79" s="22"/>
    </row>
    <row r="80" spans="1:24" s="48" customFormat="1" ht="11.5" x14ac:dyDescent="0.35">
      <c r="A80" s="54"/>
      <c r="B80" s="47"/>
      <c r="C80" s="46"/>
      <c r="D80" s="46"/>
      <c r="E80" s="22"/>
      <c r="F80" s="24"/>
      <c r="G80" s="24"/>
      <c r="H80" s="24"/>
      <c r="I80" s="24"/>
      <c r="J80" s="26"/>
      <c r="K80" s="47"/>
      <c r="L80" s="24"/>
      <c r="M80" s="24"/>
      <c r="N80" s="24"/>
      <c r="O80" s="24"/>
      <c r="P80" s="46"/>
      <c r="Q80" s="46"/>
      <c r="R80" s="47" t="e">
        <f>'MASTER TABEL 6.1 RENSTRA'!#REF!</f>
        <v>#REF!</v>
      </c>
      <c r="S80" s="46"/>
      <c r="T80" s="46"/>
      <c r="U80" s="47" t="e">
        <f>'MASTER TABEL 6.1 RENSTRA'!#REF!</f>
        <v>#REF!</v>
      </c>
      <c r="V80" s="47">
        <f>'DPA 2025'!G80</f>
        <v>0</v>
      </c>
      <c r="W80" s="47">
        <f>'DPA 2025'!H80</f>
        <v>0</v>
      </c>
      <c r="X80" s="22"/>
    </row>
    <row r="81" spans="1:24" s="48" customFormat="1" ht="11.5" x14ac:dyDescent="0.35">
      <c r="A81" s="54"/>
      <c r="B81" s="47"/>
      <c r="C81" s="46"/>
      <c r="D81" s="46"/>
      <c r="E81" s="22"/>
      <c r="F81" s="24"/>
      <c r="G81" s="24"/>
      <c r="H81" s="24"/>
      <c r="I81" s="24"/>
      <c r="J81" s="26"/>
      <c r="K81" s="47"/>
      <c r="L81" s="24"/>
      <c r="M81" s="24"/>
      <c r="N81" s="24"/>
      <c r="O81" s="24"/>
      <c r="P81" s="46"/>
      <c r="Q81" s="46"/>
      <c r="R81" s="47" t="e">
        <f>'MASTER TABEL 6.1 RENSTRA'!#REF!</f>
        <v>#REF!</v>
      </c>
      <c r="S81" s="46"/>
      <c r="T81" s="46"/>
      <c r="U81" s="47" t="e">
        <f>'MASTER TABEL 6.1 RENSTRA'!#REF!</f>
        <v>#REF!</v>
      </c>
      <c r="V81" s="47">
        <f>'DPA 2025'!G81</f>
        <v>0</v>
      </c>
      <c r="W81" s="47">
        <f>'DPA 2025'!H81</f>
        <v>0</v>
      </c>
      <c r="X81" s="22"/>
    </row>
    <row r="82" spans="1:24" s="48" customFormat="1" x14ac:dyDescent="0.35">
      <c r="A82" s="54">
        <f>'MASTER TABEL 4.1 RENSTRA'!B14</f>
        <v>0</v>
      </c>
      <c r="B82" s="47">
        <f>'MASTER TABEL 4.1 RENSTRA'!D14</f>
        <v>0</v>
      </c>
      <c r="C82" s="46">
        <f>'MASTER TABEL 4.1 RENSTRA'!H14</f>
        <v>0</v>
      </c>
      <c r="D82" s="46">
        <f>'MASTER TABEL 4.1 RENSTRA'!L14</f>
        <v>0</v>
      </c>
      <c r="E82" s="22">
        <f>'MASTER TABEL 4.1 RENSTRA'!M14</f>
        <v>0</v>
      </c>
      <c r="F82" s="24"/>
      <c r="G82" s="24"/>
      <c r="H82" s="24"/>
      <c r="I82" s="24"/>
      <c r="J82" s="26"/>
      <c r="K82" s="57"/>
      <c r="L82" s="24"/>
      <c r="M82" s="24"/>
      <c r="N82" s="24"/>
      <c r="O82" s="24"/>
      <c r="P82" s="551"/>
      <c r="Q82" s="549"/>
      <c r="R82" s="550"/>
      <c r="S82" s="551"/>
      <c r="T82" s="549"/>
      <c r="U82" s="550"/>
      <c r="V82" s="58"/>
      <c r="W82" s="59"/>
      <c r="X82" s="22"/>
    </row>
    <row r="83" spans="1:24" s="48" customFormat="1" ht="14.5" customHeight="1" x14ac:dyDescent="0.35">
      <c r="A83" s="54"/>
      <c r="B83" s="47"/>
      <c r="C83" s="46"/>
      <c r="D83" s="46"/>
      <c r="E83" s="22"/>
      <c r="F83" s="24"/>
      <c r="G83" s="24"/>
      <c r="H83" s="24"/>
      <c r="I83" s="24"/>
      <c r="J83" s="26"/>
      <c r="K83" s="57"/>
      <c r="L83" s="24"/>
      <c r="M83" s="24"/>
      <c r="N83" s="24"/>
      <c r="O83" s="24"/>
      <c r="P83" s="483" t="e">
        <f>'MASTER TABEL 6.1 RENSTRA'!#REF!</f>
        <v>#REF!</v>
      </c>
      <c r="Q83" s="483"/>
      <c r="R83" s="533"/>
      <c r="S83" s="483" t="e">
        <f>'MASTER TABEL 6.1 RENSTRA'!#REF!</f>
        <v>#REF!</v>
      </c>
      <c r="T83" s="483"/>
      <c r="U83" s="533"/>
      <c r="V83" s="47">
        <f>'DPA 2025'!G83</f>
        <v>0</v>
      </c>
      <c r="W83" s="47">
        <f>'DPA 2025'!H83</f>
        <v>0</v>
      </c>
      <c r="X83" s="22"/>
    </row>
    <row r="84" spans="1:24" s="48" customFormat="1" ht="14.5" customHeight="1" x14ac:dyDescent="0.35">
      <c r="A84" s="54"/>
      <c r="B84" s="47"/>
      <c r="C84" s="46"/>
      <c r="D84" s="46"/>
      <c r="E84" s="22"/>
      <c r="F84" s="24"/>
      <c r="G84" s="24"/>
      <c r="H84" s="24"/>
      <c r="I84" s="24"/>
      <c r="J84" s="26"/>
      <c r="K84" s="57"/>
      <c r="L84" s="24"/>
      <c r="M84" s="24"/>
      <c r="N84" s="24"/>
      <c r="O84" s="24"/>
      <c r="P84" s="46"/>
      <c r="Q84" s="483" t="e">
        <f>'MASTER TABEL 6.1 RENSTRA'!#REF!</f>
        <v>#REF!</v>
      </c>
      <c r="R84" s="533"/>
      <c r="S84" s="46"/>
      <c r="T84" s="483" t="e">
        <f>'MASTER TABEL 6.1 RENSTRA'!#REF!</f>
        <v>#REF!</v>
      </c>
      <c r="U84" s="533"/>
      <c r="V84" s="47">
        <f>'DPA 2025'!G84</f>
        <v>0</v>
      </c>
      <c r="W84" s="47">
        <f>'DPA 2025'!H84</f>
        <v>0</v>
      </c>
      <c r="X84" s="22"/>
    </row>
    <row r="85" spans="1:24" s="48" customFormat="1" ht="11.5" x14ac:dyDescent="0.35">
      <c r="A85" s="54"/>
      <c r="B85" s="47"/>
      <c r="C85" s="46"/>
      <c r="D85" s="46"/>
      <c r="E85" s="22"/>
      <c r="F85" s="24"/>
      <c r="G85" s="24"/>
      <c r="H85" s="24"/>
      <c r="I85" s="24"/>
      <c r="J85" s="26"/>
      <c r="K85" s="47"/>
      <c r="L85" s="24"/>
      <c r="M85" s="24"/>
      <c r="N85" s="24"/>
      <c r="O85" s="24"/>
      <c r="P85" s="46"/>
      <c r="Q85" s="46"/>
      <c r="R85" s="47" t="e">
        <f>'MASTER TABEL 6.1 RENSTRA'!#REF!</f>
        <v>#REF!</v>
      </c>
      <c r="S85" s="46"/>
      <c r="T85" s="46"/>
      <c r="U85" s="47" t="e">
        <f>'MASTER TABEL 6.1 RENSTRA'!#REF!</f>
        <v>#REF!</v>
      </c>
      <c r="V85" s="47">
        <f>'DPA 2025'!G85</f>
        <v>0</v>
      </c>
      <c r="W85" s="47">
        <f>'DPA 2025'!H85</f>
        <v>0</v>
      </c>
      <c r="X85" s="22"/>
    </row>
    <row r="86" spans="1:24" s="48" customFormat="1" ht="11.5" x14ac:dyDescent="0.35">
      <c r="A86" s="54"/>
      <c r="B86" s="47"/>
      <c r="C86" s="46"/>
      <c r="D86" s="46"/>
      <c r="E86" s="22"/>
      <c r="F86" s="24"/>
      <c r="G86" s="24"/>
      <c r="H86" s="24"/>
      <c r="I86" s="24"/>
      <c r="J86" s="26"/>
      <c r="K86" s="47"/>
      <c r="L86" s="24"/>
      <c r="M86" s="24"/>
      <c r="N86" s="24"/>
      <c r="O86" s="24"/>
      <c r="P86" s="46"/>
      <c r="Q86" s="46"/>
      <c r="R86" s="47" t="e">
        <f>'MASTER TABEL 6.1 RENSTRA'!#REF!</f>
        <v>#REF!</v>
      </c>
      <c r="S86" s="46"/>
      <c r="T86" s="46"/>
      <c r="U86" s="47" t="e">
        <f>'MASTER TABEL 6.1 RENSTRA'!#REF!</f>
        <v>#REF!</v>
      </c>
      <c r="V86" s="47">
        <f>'DPA 2025'!G86</f>
        <v>0</v>
      </c>
      <c r="W86" s="47">
        <f>'DPA 2025'!H86</f>
        <v>0</v>
      </c>
      <c r="X86" s="22"/>
    </row>
    <row r="87" spans="1:24" s="48" customFormat="1" ht="11.5" x14ac:dyDescent="0.35">
      <c r="A87" s="54"/>
      <c r="B87" s="47"/>
      <c r="C87" s="46"/>
      <c r="D87" s="46"/>
      <c r="E87" s="22"/>
      <c r="F87" s="24"/>
      <c r="G87" s="24"/>
      <c r="H87" s="24"/>
      <c r="I87" s="24"/>
      <c r="J87" s="26"/>
      <c r="K87" s="47"/>
      <c r="L87" s="24"/>
      <c r="M87" s="24"/>
      <c r="N87" s="24"/>
      <c r="O87" s="24"/>
      <c r="P87" s="46"/>
      <c r="Q87" s="46"/>
      <c r="R87" s="47" t="e">
        <f>'MASTER TABEL 6.1 RENSTRA'!#REF!</f>
        <v>#REF!</v>
      </c>
      <c r="S87" s="46"/>
      <c r="T87" s="46"/>
      <c r="U87" s="47" t="e">
        <f>'MASTER TABEL 6.1 RENSTRA'!#REF!</f>
        <v>#REF!</v>
      </c>
      <c r="V87" s="47">
        <f>'DPA 2025'!G87</f>
        <v>0</v>
      </c>
      <c r="W87" s="47">
        <f>'DPA 2025'!H87</f>
        <v>0</v>
      </c>
      <c r="X87" s="22"/>
    </row>
    <row r="88" spans="1:24" s="48" customFormat="1" ht="11.5" x14ac:dyDescent="0.35">
      <c r="A88" s="54"/>
      <c r="B88" s="47"/>
      <c r="C88" s="46"/>
      <c r="D88" s="46"/>
      <c r="E88" s="22"/>
      <c r="F88" s="24"/>
      <c r="G88" s="24"/>
      <c r="H88" s="24"/>
      <c r="I88" s="24"/>
      <c r="J88" s="26"/>
      <c r="K88" s="47"/>
      <c r="L88" s="24"/>
      <c r="M88" s="24"/>
      <c r="N88" s="24"/>
      <c r="O88" s="24"/>
      <c r="P88" s="46"/>
      <c r="Q88" s="46"/>
      <c r="R88" s="47" t="e">
        <f>'MASTER TABEL 6.1 RENSTRA'!#REF!</f>
        <v>#REF!</v>
      </c>
      <c r="S88" s="46"/>
      <c r="T88" s="46"/>
      <c r="U88" s="47" t="e">
        <f>'MASTER TABEL 6.1 RENSTRA'!#REF!</f>
        <v>#REF!</v>
      </c>
      <c r="V88" s="47">
        <f>'DPA 2025'!G88</f>
        <v>0</v>
      </c>
      <c r="W88" s="47">
        <f>'DPA 2025'!H88</f>
        <v>0</v>
      </c>
      <c r="X88" s="22"/>
    </row>
    <row r="89" spans="1:24" s="48" customFormat="1" ht="23" x14ac:dyDescent="0.35">
      <c r="A89" s="54">
        <f>'MASTER TABEL 4.1 RENSTRA'!B16</f>
        <v>0</v>
      </c>
      <c r="B89" s="47" t="str">
        <f>'MASTER TABEL 4.1 RENSTRA'!D16</f>
        <v>Program Penyelenggaraan Pemerintahan dan Pelayanan Publik</v>
      </c>
      <c r="C89" s="46">
        <f>'MASTER TABEL 4.1 RENSTRA'!H16</f>
        <v>0</v>
      </c>
      <c r="D89" s="46">
        <f>'MASTER TABEL 4.1 RENSTRA'!L16</f>
        <v>0</v>
      </c>
      <c r="E89" s="22" t="str">
        <f>'MASTER TABEL 4.1 RENSTRA'!M16</f>
        <v>%</v>
      </c>
      <c r="F89" s="24"/>
      <c r="G89" s="24"/>
      <c r="H89" s="24"/>
      <c r="I89" s="24"/>
      <c r="J89" s="26"/>
      <c r="K89" s="57"/>
      <c r="L89" s="24"/>
      <c r="M89" s="24"/>
      <c r="N89" s="24"/>
      <c r="O89" s="24"/>
      <c r="P89" s="551"/>
      <c r="Q89" s="549"/>
      <c r="R89" s="550"/>
      <c r="S89" s="551"/>
      <c r="T89" s="549"/>
      <c r="U89" s="550"/>
      <c r="V89" s="58"/>
      <c r="W89" s="59"/>
      <c r="X89" s="22"/>
    </row>
    <row r="90" spans="1:24" s="48" customFormat="1" ht="14.5" customHeight="1" x14ac:dyDescent="0.35">
      <c r="A90" s="54"/>
      <c r="B90" s="47"/>
      <c r="C90" s="46"/>
      <c r="D90" s="46"/>
      <c r="E90" s="22"/>
      <c r="F90" s="24"/>
      <c r="G90" s="24"/>
      <c r="H90" s="24"/>
      <c r="I90" s="24"/>
      <c r="J90" s="26"/>
      <c r="K90" s="57"/>
      <c r="L90" s="24"/>
      <c r="M90" s="24"/>
      <c r="N90" s="24"/>
      <c r="O90" s="24"/>
      <c r="P90" s="483" t="e">
        <f>'MASTER TABEL 6.1 RENSTRA'!#REF!</f>
        <v>#REF!</v>
      </c>
      <c r="Q90" s="483"/>
      <c r="R90" s="533"/>
      <c r="S90" s="483" t="e">
        <f>'MASTER TABEL 6.1 RENSTRA'!#REF!</f>
        <v>#REF!</v>
      </c>
      <c r="T90" s="483"/>
      <c r="U90" s="533"/>
      <c r="V90" s="47">
        <f>'DPA 2025'!G90</f>
        <v>0</v>
      </c>
      <c r="W90" s="47">
        <f>'DPA 2025'!H90</f>
        <v>0</v>
      </c>
      <c r="X90" s="22"/>
    </row>
    <row r="91" spans="1:24" s="48" customFormat="1" ht="14.5" customHeight="1" x14ac:dyDescent="0.35">
      <c r="A91" s="54"/>
      <c r="B91" s="47"/>
      <c r="C91" s="46"/>
      <c r="D91" s="46"/>
      <c r="E91" s="22"/>
      <c r="F91" s="24"/>
      <c r="G91" s="24"/>
      <c r="H91" s="24"/>
      <c r="I91" s="24"/>
      <c r="J91" s="26"/>
      <c r="K91" s="57"/>
      <c r="L91" s="24"/>
      <c r="M91" s="24"/>
      <c r="N91" s="24"/>
      <c r="O91" s="24"/>
      <c r="P91" s="46"/>
      <c r="Q91" s="483" t="e">
        <f>'MASTER TABEL 6.1 RENSTRA'!#REF!</f>
        <v>#REF!</v>
      </c>
      <c r="R91" s="533"/>
      <c r="S91" s="46"/>
      <c r="T91" s="483" t="e">
        <f>'MASTER TABEL 6.1 RENSTRA'!#REF!</f>
        <v>#REF!</v>
      </c>
      <c r="U91" s="533"/>
      <c r="V91" s="47">
        <f>'DPA 2025'!G91</f>
        <v>0</v>
      </c>
      <c r="W91" s="47">
        <f>'DPA 2025'!H91</f>
        <v>0</v>
      </c>
      <c r="X91" s="22"/>
    </row>
    <row r="92" spans="1:24" s="48" customFormat="1" ht="11.5" x14ac:dyDescent="0.35">
      <c r="A92" s="54"/>
      <c r="B92" s="47"/>
      <c r="C92" s="46"/>
      <c r="D92" s="46"/>
      <c r="E92" s="22"/>
      <c r="F92" s="24"/>
      <c r="G92" s="24"/>
      <c r="H92" s="24"/>
      <c r="I92" s="24"/>
      <c r="J92" s="26"/>
      <c r="K92" s="47"/>
      <c r="L92" s="24"/>
      <c r="M92" s="24"/>
      <c r="N92" s="24"/>
      <c r="O92" s="24"/>
      <c r="P92" s="46"/>
      <c r="Q92" s="46"/>
      <c r="R92" s="47" t="e">
        <f>'MASTER TABEL 6.1 RENSTRA'!#REF!</f>
        <v>#REF!</v>
      </c>
      <c r="S92" s="46"/>
      <c r="T92" s="46"/>
      <c r="U92" s="47" t="e">
        <f>'MASTER TABEL 6.1 RENSTRA'!#REF!</f>
        <v>#REF!</v>
      </c>
      <c r="V92" s="47">
        <f>'DPA 2025'!G92</f>
        <v>0</v>
      </c>
      <c r="W92" s="47">
        <f>'DPA 2025'!H92</f>
        <v>0</v>
      </c>
      <c r="X92" s="22"/>
    </row>
    <row r="93" spans="1:24" s="48" customFormat="1" ht="11.5" x14ac:dyDescent="0.35">
      <c r="A93" s="54"/>
      <c r="B93" s="47"/>
      <c r="C93" s="46"/>
      <c r="D93" s="46"/>
      <c r="E93" s="22"/>
      <c r="F93" s="24"/>
      <c r="G93" s="24"/>
      <c r="H93" s="24"/>
      <c r="I93" s="24"/>
      <c r="J93" s="26"/>
      <c r="K93" s="47"/>
      <c r="L93" s="24"/>
      <c r="M93" s="24"/>
      <c r="N93" s="24"/>
      <c r="O93" s="24"/>
      <c r="P93" s="46"/>
      <c r="Q93" s="46"/>
      <c r="R93" s="47" t="e">
        <f>'MASTER TABEL 6.1 RENSTRA'!#REF!</f>
        <v>#REF!</v>
      </c>
      <c r="S93" s="46"/>
      <c r="T93" s="46"/>
      <c r="U93" s="47" t="e">
        <f>'MASTER TABEL 6.1 RENSTRA'!#REF!</f>
        <v>#REF!</v>
      </c>
      <c r="V93" s="47">
        <f>'DPA 2025'!G93</f>
        <v>0</v>
      </c>
      <c r="W93" s="47">
        <f>'DPA 2025'!H93</f>
        <v>0</v>
      </c>
      <c r="X93" s="22"/>
    </row>
    <row r="94" spans="1:24" s="48" customFormat="1" ht="11.5" x14ac:dyDescent="0.35">
      <c r="A94" s="54"/>
      <c r="B94" s="47"/>
      <c r="C94" s="46"/>
      <c r="D94" s="46"/>
      <c r="E94" s="22"/>
      <c r="F94" s="24"/>
      <c r="G94" s="24"/>
      <c r="H94" s="24"/>
      <c r="I94" s="24"/>
      <c r="J94" s="26"/>
      <c r="K94" s="47"/>
      <c r="L94" s="24"/>
      <c r="M94" s="24"/>
      <c r="N94" s="24"/>
      <c r="O94" s="24"/>
      <c r="P94" s="46"/>
      <c r="Q94" s="46"/>
      <c r="R94" s="47" t="e">
        <f>'MASTER TABEL 6.1 RENSTRA'!#REF!</f>
        <v>#REF!</v>
      </c>
      <c r="S94" s="46"/>
      <c r="T94" s="46"/>
      <c r="U94" s="47" t="e">
        <f>'MASTER TABEL 6.1 RENSTRA'!#REF!</f>
        <v>#REF!</v>
      </c>
      <c r="V94" s="47">
        <f>'DPA 2025'!G94</f>
        <v>0</v>
      </c>
      <c r="W94" s="47">
        <f>'DPA 2025'!H94</f>
        <v>0</v>
      </c>
      <c r="X94" s="22"/>
    </row>
    <row r="95" spans="1:24" s="48" customFormat="1" ht="11.5" x14ac:dyDescent="0.35">
      <c r="A95" s="54"/>
      <c r="B95" s="47"/>
      <c r="C95" s="46"/>
      <c r="D95" s="46"/>
      <c r="E95" s="22"/>
      <c r="F95" s="24"/>
      <c r="G95" s="24"/>
      <c r="H95" s="24"/>
      <c r="I95" s="24"/>
      <c r="J95" s="26"/>
      <c r="K95" s="47"/>
      <c r="L95" s="24"/>
      <c r="M95" s="24"/>
      <c r="N95" s="24"/>
      <c r="O95" s="24"/>
      <c r="P95" s="46"/>
      <c r="Q95" s="46"/>
      <c r="R95" s="47" t="e">
        <f>'MASTER TABEL 6.1 RENSTRA'!#REF!</f>
        <v>#REF!</v>
      </c>
      <c r="S95" s="46"/>
      <c r="T95" s="46"/>
      <c r="U95" s="47" t="e">
        <f>'MASTER TABEL 6.1 RENSTRA'!#REF!</f>
        <v>#REF!</v>
      </c>
      <c r="V95" s="47">
        <f>'DPA 2025'!G95</f>
        <v>0</v>
      </c>
      <c r="W95" s="47">
        <f>'DPA 2025'!H95</f>
        <v>0</v>
      </c>
      <c r="X95" s="22"/>
    </row>
    <row r="96" spans="1:24" s="48" customFormat="1" x14ac:dyDescent="0.35">
      <c r="A96" s="54">
        <f>'MASTER TABEL 4.1 RENSTRA'!B17</f>
        <v>0</v>
      </c>
      <c r="B96" s="47" t="str">
        <f>'MASTER TABEL 4.1 RENSTRA'!D17</f>
        <v>1.2.1.1</v>
      </c>
      <c r="C96" s="46">
        <f>'MASTER TABEL 4.1 RENSTRA'!H17</f>
        <v>0</v>
      </c>
      <c r="D96" s="46">
        <f>'MASTER TABEL 4.1 RENSTRA'!L17</f>
        <v>0</v>
      </c>
      <c r="E96" s="22" t="str">
        <f>'MASTER TABEL 4.1 RENSTRA'!M17</f>
        <v>laporan</v>
      </c>
      <c r="F96" s="24"/>
      <c r="G96" s="24"/>
      <c r="H96" s="24"/>
      <c r="I96" s="24"/>
      <c r="J96" s="26"/>
      <c r="K96" s="57"/>
      <c r="L96" s="24"/>
      <c r="M96" s="24"/>
      <c r="N96" s="24"/>
      <c r="O96" s="24"/>
      <c r="P96" s="551"/>
      <c r="Q96" s="549"/>
      <c r="R96" s="550"/>
      <c r="S96" s="551"/>
      <c r="T96" s="549"/>
      <c r="U96" s="550"/>
      <c r="V96" s="58"/>
      <c r="W96" s="59"/>
      <c r="X96" s="22"/>
    </row>
    <row r="97" spans="1:24" s="48" customFormat="1" ht="14.5" customHeight="1" x14ac:dyDescent="0.35">
      <c r="A97" s="54"/>
      <c r="B97" s="47"/>
      <c r="C97" s="46"/>
      <c r="D97" s="46"/>
      <c r="E97" s="22"/>
      <c r="F97" s="24"/>
      <c r="G97" s="24"/>
      <c r="H97" s="24"/>
      <c r="I97" s="24"/>
      <c r="J97" s="26"/>
      <c r="K97" s="57"/>
      <c r="L97" s="24"/>
      <c r="M97" s="24"/>
      <c r="N97" s="24"/>
      <c r="O97" s="24"/>
      <c r="P97" s="483" t="e">
        <f>'MASTER TABEL 6.1 RENSTRA'!#REF!</f>
        <v>#REF!</v>
      </c>
      <c r="Q97" s="483"/>
      <c r="R97" s="533"/>
      <c r="S97" s="483" t="e">
        <f>'MASTER TABEL 6.1 RENSTRA'!#REF!</f>
        <v>#REF!</v>
      </c>
      <c r="T97" s="483"/>
      <c r="U97" s="533"/>
      <c r="V97" s="47">
        <f>'DPA 2025'!G97</f>
        <v>0</v>
      </c>
      <c r="W97" s="47">
        <f>'DPA 2025'!H97</f>
        <v>0</v>
      </c>
      <c r="X97" s="22"/>
    </row>
    <row r="98" spans="1:24" s="48" customFormat="1" ht="14.5" customHeight="1" x14ac:dyDescent="0.35">
      <c r="A98" s="54"/>
      <c r="B98" s="47"/>
      <c r="C98" s="46"/>
      <c r="D98" s="46"/>
      <c r="E98" s="22"/>
      <c r="F98" s="24"/>
      <c r="G98" s="24"/>
      <c r="H98" s="24"/>
      <c r="I98" s="24"/>
      <c r="J98" s="26"/>
      <c r="K98" s="57"/>
      <c r="L98" s="24"/>
      <c r="M98" s="24"/>
      <c r="N98" s="24"/>
      <c r="O98" s="24"/>
      <c r="P98" s="46"/>
      <c r="Q98" s="483" t="e">
        <f>'MASTER TABEL 6.1 RENSTRA'!#REF!</f>
        <v>#REF!</v>
      </c>
      <c r="R98" s="533"/>
      <c r="S98" s="46"/>
      <c r="T98" s="483" t="e">
        <f>'MASTER TABEL 6.1 RENSTRA'!#REF!</f>
        <v>#REF!</v>
      </c>
      <c r="U98" s="533"/>
      <c r="V98" s="47">
        <f>'DPA 2025'!G98</f>
        <v>0</v>
      </c>
      <c r="W98" s="47">
        <f>'DPA 2025'!H98</f>
        <v>0</v>
      </c>
      <c r="X98" s="22"/>
    </row>
    <row r="99" spans="1:24" s="48" customFormat="1" ht="11.5" x14ac:dyDescent="0.35">
      <c r="A99" s="54"/>
      <c r="B99" s="47"/>
      <c r="C99" s="46"/>
      <c r="D99" s="46"/>
      <c r="E99" s="22"/>
      <c r="F99" s="24"/>
      <c r="G99" s="24"/>
      <c r="H99" s="24"/>
      <c r="I99" s="24"/>
      <c r="J99" s="26"/>
      <c r="K99" s="47"/>
      <c r="L99" s="24"/>
      <c r="M99" s="24"/>
      <c r="N99" s="24"/>
      <c r="O99" s="24"/>
      <c r="P99" s="46"/>
      <c r="Q99" s="46"/>
      <c r="R99" s="47" t="e">
        <f>'MASTER TABEL 6.1 RENSTRA'!#REF!</f>
        <v>#REF!</v>
      </c>
      <c r="S99" s="46"/>
      <c r="T99" s="46"/>
      <c r="U99" s="47" t="e">
        <f>'MASTER TABEL 6.1 RENSTRA'!#REF!</f>
        <v>#REF!</v>
      </c>
      <c r="V99" s="47">
        <f>'DPA 2025'!G99</f>
        <v>0</v>
      </c>
      <c r="W99" s="47">
        <f>'DPA 2025'!H99</f>
        <v>0</v>
      </c>
      <c r="X99" s="22"/>
    </row>
    <row r="100" spans="1:24" s="48" customFormat="1" ht="11.5" x14ac:dyDescent="0.35">
      <c r="A100" s="54"/>
      <c r="B100" s="47"/>
      <c r="C100" s="46"/>
      <c r="D100" s="46"/>
      <c r="E100" s="22"/>
      <c r="F100" s="24"/>
      <c r="G100" s="24"/>
      <c r="H100" s="24"/>
      <c r="I100" s="24"/>
      <c r="J100" s="26"/>
      <c r="K100" s="47"/>
      <c r="L100" s="24"/>
      <c r="M100" s="24"/>
      <c r="N100" s="24"/>
      <c r="O100" s="24"/>
      <c r="P100" s="46"/>
      <c r="Q100" s="46"/>
      <c r="R100" s="47" t="e">
        <f>'MASTER TABEL 6.1 RENSTRA'!#REF!</f>
        <v>#REF!</v>
      </c>
      <c r="S100" s="46"/>
      <c r="T100" s="46"/>
      <c r="U100" s="47" t="e">
        <f>'MASTER TABEL 6.1 RENSTRA'!#REF!</f>
        <v>#REF!</v>
      </c>
      <c r="V100" s="47">
        <f>'DPA 2025'!G100</f>
        <v>0</v>
      </c>
      <c r="W100" s="47">
        <f>'DPA 2025'!H100</f>
        <v>0</v>
      </c>
      <c r="X100" s="22"/>
    </row>
    <row r="101" spans="1:24" s="48" customFormat="1" ht="11.5" x14ac:dyDescent="0.35">
      <c r="A101" s="54"/>
      <c r="B101" s="47"/>
      <c r="C101" s="46"/>
      <c r="D101" s="46"/>
      <c r="E101" s="22"/>
      <c r="F101" s="24"/>
      <c r="G101" s="24"/>
      <c r="H101" s="24"/>
      <c r="I101" s="24"/>
      <c r="J101" s="26"/>
      <c r="K101" s="47"/>
      <c r="L101" s="24"/>
      <c r="M101" s="24"/>
      <c r="N101" s="24"/>
      <c r="O101" s="24"/>
      <c r="P101" s="46"/>
      <c r="Q101" s="46"/>
      <c r="R101" s="47" t="e">
        <f>'MASTER TABEL 6.1 RENSTRA'!#REF!</f>
        <v>#REF!</v>
      </c>
      <c r="S101" s="46"/>
      <c r="T101" s="46"/>
      <c r="U101" s="47" t="e">
        <f>'MASTER TABEL 6.1 RENSTRA'!#REF!</f>
        <v>#REF!</v>
      </c>
      <c r="V101" s="47">
        <f>'DPA 2025'!G101</f>
        <v>0</v>
      </c>
      <c r="W101" s="47">
        <f>'DPA 2025'!H101</f>
        <v>0</v>
      </c>
      <c r="X101" s="22"/>
    </row>
    <row r="102" spans="1:24" s="48" customFormat="1" ht="11.5" x14ac:dyDescent="0.35">
      <c r="A102" s="54"/>
      <c r="B102" s="47"/>
      <c r="C102" s="46"/>
      <c r="D102" s="46"/>
      <c r="E102" s="22"/>
      <c r="F102" s="24"/>
      <c r="G102" s="24"/>
      <c r="H102" s="24"/>
      <c r="I102" s="24"/>
      <c r="J102" s="26"/>
      <c r="K102" s="47"/>
      <c r="L102" s="24"/>
      <c r="M102" s="24"/>
      <c r="N102" s="24"/>
      <c r="O102" s="24"/>
      <c r="P102" s="46"/>
      <c r="Q102" s="46"/>
      <c r="R102" s="47" t="e">
        <f>'MASTER TABEL 6.1 RENSTRA'!#REF!</f>
        <v>#REF!</v>
      </c>
      <c r="S102" s="46"/>
      <c r="T102" s="46"/>
      <c r="U102" s="47" t="e">
        <f>'MASTER TABEL 6.1 RENSTRA'!#REF!</f>
        <v>#REF!</v>
      </c>
      <c r="V102" s="47">
        <f>'DPA 2025'!G102</f>
        <v>0</v>
      </c>
      <c r="W102" s="47">
        <f>'DPA 2025'!H102</f>
        <v>0</v>
      </c>
      <c r="X102" s="22"/>
    </row>
    <row r="103" spans="1:24" s="48" customFormat="1" ht="34.5" x14ac:dyDescent="0.35">
      <c r="A103" s="54">
        <f>'MASTER TABEL 4.1 RENSTRA'!B18</f>
        <v>0</v>
      </c>
      <c r="B103" s="47">
        <f>'MASTER TABEL 4.1 RENSTRA'!D18</f>
        <v>0</v>
      </c>
      <c r="C103" s="46">
        <f>'MASTER TABEL 4.1 RENSTRA'!H18</f>
        <v>0</v>
      </c>
      <c r="D103" s="46" t="str">
        <f>'MASTER TABEL 4.1 RENSTRA'!L18</f>
        <v xml:space="preserve">Jumlah Dokumen Peningkatan Efektifitas Kegiatan Pemerintahan di Tingkat Kecamatan </v>
      </c>
      <c r="E103" s="22" t="str">
        <f>'MASTER TABEL 4.1 RENSTRA'!M18</f>
        <v>dokumen</v>
      </c>
      <c r="F103" s="24"/>
      <c r="G103" s="24"/>
      <c r="H103" s="24"/>
      <c r="I103" s="24"/>
      <c r="J103" s="26"/>
      <c r="K103" s="57"/>
      <c r="L103" s="24"/>
      <c r="M103" s="24"/>
      <c r="N103" s="24"/>
      <c r="O103" s="24"/>
      <c r="P103" s="551"/>
      <c r="Q103" s="549"/>
      <c r="R103" s="550"/>
      <c r="S103" s="551"/>
      <c r="T103" s="549"/>
      <c r="U103" s="550"/>
      <c r="V103" s="58"/>
      <c r="W103" s="59"/>
      <c r="X103" s="22"/>
    </row>
    <row r="104" spans="1:24" s="48" customFormat="1" ht="14.5" customHeight="1" x14ac:dyDescent="0.35">
      <c r="A104" s="54"/>
      <c r="B104" s="47"/>
      <c r="C104" s="46"/>
      <c r="D104" s="46"/>
      <c r="E104" s="22"/>
      <c r="F104" s="24"/>
      <c r="G104" s="24"/>
      <c r="H104" s="24"/>
      <c r="I104" s="24"/>
      <c r="J104" s="26"/>
      <c r="K104" s="57"/>
      <c r="L104" s="24"/>
      <c r="M104" s="24"/>
      <c r="N104" s="24"/>
      <c r="O104" s="24"/>
      <c r="P104" s="483" t="e">
        <f>'MASTER TABEL 6.1 RENSTRA'!#REF!</f>
        <v>#REF!</v>
      </c>
      <c r="Q104" s="483"/>
      <c r="R104" s="533"/>
      <c r="S104" s="483" t="e">
        <f>'MASTER TABEL 6.1 RENSTRA'!#REF!</f>
        <v>#REF!</v>
      </c>
      <c r="T104" s="483"/>
      <c r="U104" s="533"/>
      <c r="V104" s="47">
        <f>'DPA 2025'!G104</f>
        <v>0</v>
      </c>
      <c r="W104" s="47">
        <f>'DPA 2025'!H104</f>
        <v>0</v>
      </c>
      <c r="X104" s="22"/>
    </row>
    <row r="105" spans="1:24" s="48" customFormat="1" ht="14.5" customHeight="1" x14ac:dyDescent="0.35">
      <c r="A105" s="54"/>
      <c r="B105" s="47"/>
      <c r="C105" s="46"/>
      <c r="D105" s="46"/>
      <c r="E105" s="22"/>
      <c r="F105" s="24"/>
      <c r="G105" s="24"/>
      <c r="H105" s="24"/>
      <c r="I105" s="24"/>
      <c r="J105" s="26"/>
      <c r="K105" s="57"/>
      <c r="L105" s="24"/>
      <c r="M105" s="24"/>
      <c r="N105" s="24"/>
      <c r="O105" s="24"/>
      <c r="P105" s="46"/>
      <c r="Q105" s="483" t="e">
        <f>'MASTER TABEL 6.1 RENSTRA'!#REF!</f>
        <v>#REF!</v>
      </c>
      <c r="R105" s="533"/>
      <c r="S105" s="46"/>
      <c r="T105" s="483" t="e">
        <f>'MASTER TABEL 6.1 RENSTRA'!#REF!</f>
        <v>#REF!</v>
      </c>
      <c r="U105" s="533"/>
      <c r="V105" s="47">
        <f>'DPA 2025'!G105</f>
        <v>0</v>
      </c>
      <c r="W105" s="47">
        <f>'DPA 2025'!H105</f>
        <v>0</v>
      </c>
      <c r="X105" s="22"/>
    </row>
    <row r="106" spans="1:24" s="48" customFormat="1" ht="11.5" x14ac:dyDescent="0.35">
      <c r="A106" s="54"/>
      <c r="B106" s="47"/>
      <c r="C106" s="46"/>
      <c r="D106" s="46"/>
      <c r="E106" s="22"/>
      <c r="F106" s="24"/>
      <c r="G106" s="24"/>
      <c r="H106" s="24"/>
      <c r="I106" s="24"/>
      <c r="J106" s="26"/>
      <c r="K106" s="47"/>
      <c r="L106" s="24"/>
      <c r="M106" s="24"/>
      <c r="N106" s="24"/>
      <c r="O106" s="24"/>
      <c r="P106" s="46"/>
      <c r="Q106" s="46"/>
      <c r="R106" s="47" t="e">
        <f>'MASTER TABEL 6.1 RENSTRA'!#REF!</f>
        <v>#REF!</v>
      </c>
      <c r="S106" s="46"/>
      <c r="T106" s="46"/>
      <c r="U106" s="47" t="e">
        <f>'MASTER TABEL 6.1 RENSTRA'!#REF!</f>
        <v>#REF!</v>
      </c>
      <c r="V106" s="47">
        <f>'DPA 2025'!G106</f>
        <v>0</v>
      </c>
      <c r="W106" s="47">
        <f>'DPA 2025'!H106</f>
        <v>0</v>
      </c>
      <c r="X106" s="22"/>
    </row>
    <row r="107" spans="1:24" s="48" customFormat="1" ht="11.5" x14ac:dyDescent="0.35">
      <c r="A107" s="54"/>
      <c r="B107" s="47"/>
      <c r="C107" s="46"/>
      <c r="D107" s="46"/>
      <c r="E107" s="22"/>
      <c r="F107" s="24"/>
      <c r="G107" s="24"/>
      <c r="H107" s="24"/>
      <c r="I107" s="24"/>
      <c r="J107" s="26"/>
      <c r="K107" s="47"/>
      <c r="L107" s="24"/>
      <c r="M107" s="24"/>
      <c r="N107" s="24"/>
      <c r="O107" s="24"/>
      <c r="P107" s="46"/>
      <c r="Q107" s="46"/>
      <c r="R107" s="47" t="e">
        <f>'MASTER TABEL 6.1 RENSTRA'!#REF!</f>
        <v>#REF!</v>
      </c>
      <c r="S107" s="46"/>
      <c r="T107" s="46"/>
      <c r="U107" s="47" t="e">
        <f>'MASTER TABEL 6.1 RENSTRA'!#REF!</f>
        <v>#REF!</v>
      </c>
      <c r="V107" s="47">
        <f>'DPA 2025'!G107</f>
        <v>0</v>
      </c>
      <c r="W107" s="47">
        <f>'DPA 2025'!H107</f>
        <v>0</v>
      </c>
      <c r="X107" s="22"/>
    </row>
    <row r="108" spans="1:24" s="48" customFormat="1" ht="11.5" x14ac:dyDescent="0.35">
      <c r="A108" s="54"/>
      <c r="B108" s="47"/>
      <c r="C108" s="46"/>
      <c r="D108" s="46"/>
      <c r="E108" s="22"/>
      <c r="F108" s="24"/>
      <c r="G108" s="24"/>
      <c r="H108" s="24"/>
      <c r="I108" s="24"/>
      <c r="J108" s="26"/>
      <c r="K108" s="47"/>
      <c r="L108" s="24"/>
      <c r="M108" s="24"/>
      <c r="N108" s="24"/>
      <c r="O108" s="24"/>
      <c r="P108" s="46"/>
      <c r="Q108" s="46"/>
      <c r="R108" s="47" t="e">
        <f>'MASTER TABEL 6.1 RENSTRA'!#REF!</f>
        <v>#REF!</v>
      </c>
      <c r="S108" s="46"/>
      <c r="T108" s="46"/>
      <c r="U108" s="47" t="e">
        <f>'MASTER TABEL 6.1 RENSTRA'!#REF!</f>
        <v>#REF!</v>
      </c>
      <c r="V108" s="47">
        <f>'DPA 2025'!G108</f>
        <v>0</v>
      </c>
      <c r="W108" s="47">
        <f>'DPA 2025'!H108</f>
        <v>0</v>
      </c>
      <c r="X108" s="22"/>
    </row>
    <row r="109" spans="1:24" s="48" customFormat="1" ht="11.5" x14ac:dyDescent="0.35">
      <c r="A109" s="54"/>
      <c r="B109" s="47"/>
      <c r="C109" s="46"/>
      <c r="D109" s="46"/>
      <c r="E109" s="22"/>
      <c r="F109" s="24"/>
      <c r="G109" s="24"/>
      <c r="H109" s="24"/>
      <c r="I109" s="24"/>
      <c r="J109" s="26"/>
      <c r="K109" s="47"/>
      <c r="L109" s="24"/>
      <c r="M109" s="24"/>
      <c r="N109" s="24"/>
      <c r="O109" s="24"/>
      <c r="P109" s="46"/>
      <c r="Q109" s="46"/>
      <c r="R109" s="47" t="e">
        <f>'MASTER TABEL 6.1 RENSTRA'!#REF!</f>
        <v>#REF!</v>
      </c>
      <c r="S109" s="46"/>
      <c r="T109" s="46"/>
      <c r="U109" s="47" t="e">
        <f>'MASTER TABEL 6.1 RENSTRA'!#REF!</f>
        <v>#REF!</v>
      </c>
      <c r="V109" s="47">
        <f>'DPA 2025'!G109</f>
        <v>0</v>
      </c>
      <c r="W109" s="47">
        <f>'DPA 2025'!H109</f>
        <v>0</v>
      </c>
      <c r="X109" s="22"/>
    </row>
    <row r="110" spans="1:24" s="48" customFormat="1" x14ac:dyDescent="0.35">
      <c r="A110" s="54">
        <f>'MASTER TABEL 4.1 RENSTRA'!B19</f>
        <v>0</v>
      </c>
      <c r="B110" s="47" t="str">
        <f>'MASTER TABEL 4.1 RENSTRA'!D19</f>
        <v>1.2.1.2</v>
      </c>
      <c r="C110" s="46">
        <f>'MASTER TABEL 4.1 RENSTRA'!H19</f>
        <v>0</v>
      </c>
      <c r="D110" s="46">
        <f>'MASTER TABEL 4.1 RENSTRA'!L19</f>
        <v>0</v>
      </c>
      <c r="E110" s="22" t="str">
        <f>'MASTER TABEL 4.1 RENSTRA'!M19</f>
        <v>kali</v>
      </c>
      <c r="F110" s="24"/>
      <c r="G110" s="24"/>
      <c r="H110" s="24"/>
      <c r="I110" s="24"/>
      <c r="J110" s="26"/>
      <c r="K110" s="57"/>
      <c r="L110" s="24"/>
      <c r="M110" s="24"/>
      <c r="N110" s="24"/>
      <c r="O110" s="24"/>
      <c r="P110" s="551"/>
      <c r="Q110" s="549"/>
      <c r="R110" s="550"/>
      <c r="S110" s="551"/>
      <c r="T110" s="549"/>
      <c r="U110" s="550"/>
      <c r="V110" s="58"/>
      <c r="W110" s="59"/>
      <c r="X110" s="22"/>
    </row>
    <row r="111" spans="1:24" s="48" customFormat="1" ht="14.5" customHeight="1" x14ac:dyDescent="0.35">
      <c r="A111" s="54"/>
      <c r="B111" s="47"/>
      <c r="C111" s="46"/>
      <c r="D111" s="46"/>
      <c r="E111" s="22"/>
      <c r="F111" s="24"/>
      <c r="G111" s="24"/>
      <c r="H111" s="24"/>
      <c r="I111" s="24"/>
      <c r="J111" s="26"/>
      <c r="K111" s="57"/>
      <c r="L111" s="24"/>
      <c r="M111" s="24"/>
      <c r="N111" s="24"/>
      <c r="O111" s="24"/>
      <c r="P111" s="483" t="e">
        <f>'MASTER TABEL 6.1 RENSTRA'!#REF!</f>
        <v>#REF!</v>
      </c>
      <c r="Q111" s="483"/>
      <c r="R111" s="533"/>
      <c r="S111" s="483" t="e">
        <f>'MASTER TABEL 6.1 RENSTRA'!#REF!</f>
        <v>#REF!</v>
      </c>
      <c r="T111" s="483"/>
      <c r="U111" s="533"/>
      <c r="V111" s="47">
        <f>'DPA 2025'!G111</f>
        <v>0</v>
      </c>
      <c r="W111" s="47">
        <f>'DPA 2025'!H111</f>
        <v>0</v>
      </c>
      <c r="X111" s="22"/>
    </row>
    <row r="112" spans="1:24" s="48" customFormat="1" ht="14.5" customHeight="1" x14ac:dyDescent="0.35">
      <c r="A112" s="54"/>
      <c r="B112" s="47"/>
      <c r="C112" s="46"/>
      <c r="D112" s="46"/>
      <c r="E112" s="22"/>
      <c r="F112" s="24"/>
      <c r="G112" s="24"/>
      <c r="H112" s="24"/>
      <c r="I112" s="24"/>
      <c r="J112" s="26"/>
      <c r="K112" s="57"/>
      <c r="L112" s="24"/>
      <c r="M112" s="24"/>
      <c r="N112" s="24"/>
      <c r="O112" s="24"/>
      <c r="P112" s="46"/>
      <c r="Q112" s="483" t="e">
        <f>'MASTER TABEL 6.1 RENSTRA'!#REF!</f>
        <v>#REF!</v>
      </c>
      <c r="R112" s="533"/>
      <c r="S112" s="46"/>
      <c r="T112" s="483" t="e">
        <f>'MASTER TABEL 6.1 RENSTRA'!#REF!</f>
        <v>#REF!</v>
      </c>
      <c r="U112" s="533"/>
      <c r="V112" s="47">
        <f>'DPA 2025'!G112</f>
        <v>0</v>
      </c>
      <c r="W112" s="47">
        <f>'DPA 2025'!H112</f>
        <v>0</v>
      </c>
      <c r="X112" s="22"/>
    </row>
    <row r="113" spans="1:24" s="48" customFormat="1" ht="11.5" x14ac:dyDescent="0.35">
      <c r="A113" s="54"/>
      <c r="B113" s="47"/>
      <c r="C113" s="46"/>
      <c r="D113" s="46"/>
      <c r="E113" s="22"/>
      <c r="F113" s="24"/>
      <c r="G113" s="24"/>
      <c r="H113" s="24"/>
      <c r="I113" s="24"/>
      <c r="J113" s="26"/>
      <c r="K113" s="47"/>
      <c r="L113" s="24"/>
      <c r="M113" s="24"/>
      <c r="N113" s="24"/>
      <c r="O113" s="24"/>
      <c r="P113" s="46"/>
      <c r="Q113" s="46"/>
      <c r="R113" s="47" t="e">
        <f>'MASTER TABEL 6.1 RENSTRA'!#REF!</f>
        <v>#REF!</v>
      </c>
      <c r="S113" s="46"/>
      <c r="T113" s="46"/>
      <c r="U113" s="47" t="e">
        <f>'MASTER TABEL 6.1 RENSTRA'!#REF!</f>
        <v>#REF!</v>
      </c>
      <c r="V113" s="47">
        <f>'DPA 2025'!G113</f>
        <v>0</v>
      </c>
      <c r="W113" s="47">
        <f>'DPA 2025'!H113</f>
        <v>0</v>
      </c>
      <c r="X113" s="22"/>
    </row>
    <row r="114" spans="1:24" s="48" customFormat="1" ht="11.5" x14ac:dyDescent="0.35">
      <c r="A114" s="54"/>
      <c r="B114" s="47"/>
      <c r="C114" s="46"/>
      <c r="D114" s="46"/>
      <c r="E114" s="22"/>
      <c r="F114" s="24"/>
      <c r="G114" s="24"/>
      <c r="H114" s="24"/>
      <c r="I114" s="24"/>
      <c r="J114" s="26"/>
      <c r="K114" s="47"/>
      <c r="L114" s="24"/>
      <c r="M114" s="24"/>
      <c r="N114" s="24"/>
      <c r="O114" s="24"/>
      <c r="P114" s="46"/>
      <c r="Q114" s="46"/>
      <c r="R114" s="47" t="e">
        <f>'MASTER TABEL 6.1 RENSTRA'!#REF!</f>
        <v>#REF!</v>
      </c>
      <c r="S114" s="46"/>
      <c r="T114" s="46"/>
      <c r="U114" s="47" t="e">
        <f>'MASTER TABEL 6.1 RENSTRA'!#REF!</f>
        <v>#REF!</v>
      </c>
      <c r="V114" s="47">
        <f>'DPA 2025'!G114</f>
        <v>0</v>
      </c>
      <c r="W114" s="47">
        <f>'DPA 2025'!H114</f>
        <v>0</v>
      </c>
      <c r="X114" s="22"/>
    </row>
    <row r="115" spans="1:24" s="48" customFormat="1" ht="11.5" x14ac:dyDescent="0.35">
      <c r="A115" s="54"/>
      <c r="B115" s="47"/>
      <c r="C115" s="46"/>
      <c r="D115" s="46"/>
      <c r="E115" s="22"/>
      <c r="F115" s="24"/>
      <c r="G115" s="24"/>
      <c r="H115" s="24"/>
      <c r="I115" s="24"/>
      <c r="J115" s="26"/>
      <c r="K115" s="47"/>
      <c r="L115" s="24"/>
      <c r="M115" s="24"/>
      <c r="N115" s="24"/>
      <c r="O115" s="24"/>
      <c r="P115" s="46"/>
      <c r="Q115" s="46"/>
      <c r="R115" s="47" t="e">
        <f>'MASTER TABEL 6.1 RENSTRA'!#REF!</f>
        <v>#REF!</v>
      </c>
      <c r="S115" s="46"/>
      <c r="T115" s="46"/>
      <c r="U115" s="47" t="e">
        <f>'MASTER TABEL 6.1 RENSTRA'!#REF!</f>
        <v>#REF!</v>
      </c>
      <c r="V115" s="47">
        <f>'DPA 2025'!G115</f>
        <v>0</v>
      </c>
      <c r="W115" s="47">
        <f>'DPA 2025'!H115</f>
        <v>0</v>
      </c>
      <c r="X115" s="22"/>
    </row>
    <row r="116" spans="1:24" s="48" customFormat="1" ht="11.5" x14ac:dyDescent="0.35">
      <c r="A116" s="54"/>
      <c r="B116" s="47"/>
      <c r="C116" s="46"/>
      <c r="D116" s="46"/>
      <c r="E116" s="22"/>
      <c r="F116" s="24"/>
      <c r="G116" s="24"/>
      <c r="H116" s="24"/>
      <c r="I116" s="24"/>
      <c r="J116" s="26"/>
      <c r="K116" s="47"/>
      <c r="L116" s="24"/>
      <c r="M116" s="24"/>
      <c r="N116" s="24"/>
      <c r="O116" s="24"/>
      <c r="P116" s="46"/>
      <c r="Q116" s="46"/>
      <c r="R116" s="47" t="e">
        <f>'MASTER TABEL 6.1 RENSTRA'!#REF!</f>
        <v>#REF!</v>
      </c>
      <c r="S116" s="46"/>
      <c r="T116" s="46"/>
      <c r="U116" s="47" t="e">
        <f>'MASTER TABEL 6.1 RENSTRA'!#REF!</f>
        <v>#REF!</v>
      </c>
      <c r="V116" s="47">
        <f>'DPA 2025'!G116</f>
        <v>0</v>
      </c>
      <c r="W116" s="47">
        <f>'DPA 2025'!H116</f>
        <v>0</v>
      </c>
      <c r="X116" s="22"/>
    </row>
    <row r="117" spans="1:24" s="48" customFormat="1" x14ac:dyDescent="0.35">
      <c r="A117" s="54">
        <f>'MASTER TABEL 4.1 RENSTRA'!B21</f>
        <v>0</v>
      </c>
      <c r="B117" s="47" t="str">
        <f>'MASTER TABEL 4.1 RENSTRA'!D21</f>
        <v>1.2.1.3</v>
      </c>
      <c r="C117" s="46">
        <f>'MASTER TABEL 4.1 RENSTRA'!H21</f>
        <v>0</v>
      </c>
      <c r="D117" s="46">
        <f>'MASTER TABEL 4.1 RENSTRA'!L21</f>
        <v>0</v>
      </c>
      <c r="E117" s="22" t="str">
        <f>'MASTER TABEL 4.1 RENSTRA'!M21</f>
        <v>urusan</v>
      </c>
      <c r="F117" s="24"/>
      <c r="G117" s="24"/>
      <c r="H117" s="24"/>
      <c r="I117" s="24"/>
      <c r="J117" s="26"/>
      <c r="K117" s="57"/>
      <c r="L117" s="24"/>
      <c r="M117" s="24"/>
      <c r="N117" s="24"/>
      <c r="O117" s="24"/>
      <c r="P117" s="551"/>
      <c r="Q117" s="549"/>
      <c r="R117" s="550"/>
      <c r="S117" s="551"/>
      <c r="T117" s="549"/>
      <c r="U117" s="550"/>
      <c r="V117" s="58"/>
      <c r="W117" s="59"/>
      <c r="X117" s="22"/>
    </row>
    <row r="118" spans="1:24" s="48" customFormat="1" ht="14.5" customHeight="1" x14ac:dyDescent="0.35">
      <c r="A118" s="54"/>
      <c r="B118" s="47"/>
      <c r="C118" s="46"/>
      <c r="D118" s="46"/>
      <c r="E118" s="22"/>
      <c r="F118" s="24"/>
      <c r="G118" s="24"/>
      <c r="H118" s="24"/>
      <c r="I118" s="24"/>
      <c r="J118" s="26"/>
      <c r="K118" s="57"/>
      <c r="L118" s="24"/>
      <c r="M118" s="24"/>
      <c r="N118" s="24"/>
      <c r="O118" s="24"/>
      <c r="P118" s="483" t="e">
        <f>'MASTER TABEL 6.1 RENSTRA'!#REF!</f>
        <v>#REF!</v>
      </c>
      <c r="Q118" s="483"/>
      <c r="R118" s="533"/>
      <c r="S118" s="483" t="e">
        <f>'MASTER TABEL 6.1 RENSTRA'!#REF!</f>
        <v>#REF!</v>
      </c>
      <c r="T118" s="483"/>
      <c r="U118" s="533"/>
      <c r="V118" s="47">
        <f>'DPA 2025'!G118</f>
        <v>0</v>
      </c>
      <c r="W118" s="47">
        <f>'DPA 2025'!H118</f>
        <v>0</v>
      </c>
      <c r="X118" s="22"/>
    </row>
    <row r="119" spans="1:24" s="48" customFormat="1" ht="14.5" customHeight="1" x14ac:dyDescent="0.35">
      <c r="A119" s="54"/>
      <c r="B119" s="47"/>
      <c r="C119" s="46"/>
      <c r="D119" s="46"/>
      <c r="E119" s="22"/>
      <c r="F119" s="24"/>
      <c r="G119" s="24"/>
      <c r="H119" s="24"/>
      <c r="I119" s="24"/>
      <c r="J119" s="26"/>
      <c r="K119" s="57"/>
      <c r="L119" s="24"/>
      <c r="M119" s="24"/>
      <c r="N119" s="24"/>
      <c r="O119" s="24"/>
      <c r="P119" s="46"/>
      <c r="Q119" s="483" t="e">
        <f>'MASTER TABEL 6.1 RENSTRA'!#REF!</f>
        <v>#REF!</v>
      </c>
      <c r="R119" s="533"/>
      <c r="S119" s="46"/>
      <c r="T119" s="483" t="e">
        <f>'MASTER TABEL 6.1 RENSTRA'!#REF!</f>
        <v>#REF!</v>
      </c>
      <c r="U119" s="533"/>
      <c r="V119" s="47">
        <f>'DPA 2025'!G119</f>
        <v>0</v>
      </c>
      <c r="W119" s="47">
        <f>'DPA 2025'!H119</f>
        <v>0</v>
      </c>
      <c r="X119" s="22"/>
    </row>
    <row r="120" spans="1:24" s="48" customFormat="1" ht="11.5" x14ac:dyDescent="0.35">
      <c r="A120" s="54"/>
      <c r="B120" s="47"/>
      <c r="C120" s="46"/>
      <c r="D120" s="46"/>
      <c r="E120" s="22"/>
      <c r="F120" s="24"/>
      <c r="G120" s="24"/>
      <c r="H120" s="24"/>
      <c r="I120" s="24"/>
      <c r="J120" s="26"/>
      <c r="K120" s="47"/>
      <c r="L120" s="24"/>
      <c r="M120" s="24"/>
      <c r="N120" s="24"/>
      <c r="O120" s="24"/>
      <c r="P120" s="46"/>
      <c r="Q120" s="46"/>
      <c r="R120" s="47" t="e">
        <f>'MASTER TABEL 6.1 RENSTRA'!#REF!</f>
        <v>#REF!</v>
      </c>
      <c r="S120" s="46"/>
      <c r="T120" s="46"/>
      <c r="U120" s="47" t="e">
        <f>'MASTER TABEL 6.1 RENSTRA'!#REF!</f>
        <v>#REF!</v>
      </c>
      <c r="V120" s="47">
        <f>'DPA 2025'!G120</f>
        <v>0</v>
      </c>
      <c r="W120" s="47">
        <f>'DPA 2025'!H120</f>
        <v>0</v>
      </c>
      <c r="X120" s="22"/>
    </row>
    <row r="121" spans="1:24" s="48" customFormat="1" ht="11.5" x14ac:dyDescent="0.35">
      <c r="A121" s="54"/>
      <c r="B121" s="47"/>
      <c r="C121" s="46"/>
      <c r="D121" s="46"/>
      <c r="E121" s="22"/>
      <c r="F121" s="24"/>
      <c r="G121" s="24"/>
      <c r="H121" s="24"/>
      <c r="I121" s="24"/>
      <c r="J121" s="26"/>
      <c r="K121" s="47"/>
      <c r="L121" s="24"/>
      <c r="M121" s="24"/>
      <c r="N121" s="24"/>
      <c r="O121" s="24"/>
      <c r="P121" s="46"/>
      <c r="Q121" s="46"/>
      <c r="R121" s="47" t="e">
        <f>'MASTER TABEL 6.1 RENSTRA'!#REF!</f>
        <v>#REF!</v>
      </c>
      <c r="S121" s="46"/>
      <c r="T121" s="46"/>
      <c r="U121" s="47" t="e">
        <f>'MASTER TABEL 6.1 RENSTRA'!#REF!</f>
        <v>#REF!</v>
      </c>
      <c r="V121" s="47">
        <f>'DPA 2025'!G121</f>
        <v>0</v>
      </c>
      <c r="W121" s="47">
        <f>'DPA 2025'!H121</f>
        <v>0</v>
      </c>
      <c r="X121" s="22"/>
    </row>
    <row r="122" spans="1:24" s="48" customFormat="1" ht="11.5" x14ac:dyDescent="0.35">
      <c r="A122" s="54"/>
      <c r="B122" s="47"/>
      <c r="C122" s="46"/>
      <c r="D122" s="46"/>
      <c r="E122" s="22"/>
      <c r="F122" s="24"/>
      <c r="G122" s="24"/>
      <c r="H122" s="24"/>
      <c r="I122" s="24"/>
      <c r="J122" s="26"/>
      <c r="K122" s="47"/>
      <c r="L122" s="24"/>
      <c r="M122" s="24"/>
      <c r="N122" s="24"/>
      <c r="O122" s="24"/>
      <c r="P122" s="46"/>
      <c r="Q122" s="46"/>
      <c r="R122" s="47" t="e">
        <f>'MASTER TABEL 6.1 RENSTRA'!#REF!</f>
        <v>#REF!</v>
      </c>
      <c r="S122" s="46"/>
      <c r="T122" s="46"/>
      <c r="U122" s="47" t="e">
        <f>'MASTER TABEL 6.1 RENSTRA'!#REF!</f>
        <v>#REF!</v>
      </c>
      <c r="V122" s="47">
        <f>'DPA 2025'!G122</f>
        <v>0</v>
      </c>
      <c r="W122" s="47">
        <f>'DPA 2025'!H122</f>
        <v>0</v>
      </c>
      <c r="X122" s="22"/>
    </row>
    <row r="123" spans="1:24" s="48" customFormat="1" ht="11.5" x14ac:dyDescent="0.35">
      <c r="A123" s="54"/>
      <c r="B123" s="47"/>
      <c r="C123" s="46"/>
      <c r="D123" s="46"/>
      <c r="E123" s="22"/>
      <c r="F123" s="24"/>
      <c r="G123" s="24"/>
      <c r="H123" s="24"/>
      <c r="I123" s="24"/>
      <c r="J123" s="26"/>
      <c r="K123" s="47"/>
      <c r="L123" s="24"/>
      <c r="M123" s="24"/>
      <c r="N123" s="24"/>
      <c r="O123" s="24"/>
      <c r="P123" s="46"/>
      <c r="Q123" s="46"/>
      <c r="R123" s="47" t="e">
        <f>'MASTER TABEL 6.1 RENSTRA'!#REF!</f>
        <v>#REF!</v>
      </c>
      <c r="S123" s="46"/>
      <c r="T123" s="46"/>
      <c r="U123" s="47" t="e">
        <f>'MASTER TABEL 6.1 RENSTRA'!#REF!</f>
        <v>#REF!</v>
      </c>
      <c r="V123" s="47">
        <f>'DPA 2025'!G123</f>
        <v>0</v>
      </c>
      <c r="W123" s="47">
        <f>'DPA 2025'!H123</f>
        <v>0</v>
      </c>
      <c r="X123" s="22"/>
    </row>
    <row r="124" spans="1:24" s="48" customFormat="1" ht="34.5" x14ac:dyDescent="0.35">
      <c r="A124" s="54">
        <f>'MASTER TABEL 4.1 RENSTRA'!B22</f>
        <v>0</v>
      </c>
      <c r="B124" s="47">
        <f>'MASTER TABEL 4.1 RENSTRA'!D22</f>
        <v>0</v>
      </c>
      <c r="C124" s="46">
        <f>'MASTER TABEL 4.1 RENSTRA'!H22</f>
        <v>0</v>
      </c>
      <c r="D124" s="46" t="str">
        <f>'MASTER TABEL 4.1 RENSTRA'!L22</f>
        <v>Jumlah Laporan Pelaksanaan Kewenangan Lain yang Dilimpahkan</v>
      </c>
      <c r="E124" s="22" t="str">
        <f>'MASTER TABEL 4.1 RENSTRA'!M22</f>
        <v>laporan</v>
      </c>
      <c r="F124" s="24"/>
      <c r="G124" s="24"/>
      <c r="H124" s="24"/>
      <c r="I124" s="24"/>
      <c r="J124" s="26"/>
      <c r="K124" s="57"/>
      <c r="L124" s="24"/>
      <c r="M124" s="24"/>
      <c r="N124" s="24"/>
      <c r="O124" s="24"/>
      <c r="P124" s="551"/>
      <c r="Q124" s="549"/>
      <c r="R124" s="550"/>
      <c r="S124" s="551"/>
      <c r="T124" s="549"/>
      <c r="U124" s="550"/>
      <c r="V124" s="58"/>
      <c r="W124" s="59"/>
      <c r="X124" s="22"/>
    </row>
    <row r="125" spans="1:24" s="48" customFormat="1" ht="14.5" customHeight="1" x14ac:dyDescent="0.35">
      <c r="A125" s="54"/>
      <c r="B125" s="47"/>
      <c r="C125" s="46"/>
      <c r="D125" s="46"/>
      <c r="E125" s="22"/>
      <c r="F125" s="24"/>
      <c r="G125" s="24"/>
      <c r="H125" s="24"/>
      <c r="I125" s="24"/>
      <c r="J125" s="26"/>
      <c r="K125" s="57"/>
      <c r="L125" s="24"/>
      <c r="M125" s="24"/>
      <c r="N125" s="24"/>
      <c r="O125" s="24"/>
      <c r="P125" s="483" t="e">
        <f>'MASTER TABEL 6.1 RENSTRA'!#REF!</f>
        <v>#REF!</v>
      </c>
      <c r="Q125" s="483"/>
      <c r="R125" s="533"/>
      <c r="S125" s="483" t="e">
        <f>'MASTER TABEL 6.1 RENSTRA'!#REF!</f>
        <v>#REF!</v>
      </c>
      <c r="T125" s="483"/>
      <c r="U125" s="533"/>
      <c r="V125" s="47">
        <f>'DPA 2025'!G125</f>
        <v>0</v>
      </c>
      <c r="W125" s="47">
        <f>'DPA 2025'!H125</f>
        <v>0</v>
      </c>
      <c r="X125" s="22"/>
    </row>
    <row r="126" spans="1:24" s="48" customFormat="1" ht="14.5" customHeight="1" x14ac:dyDescent="0.35">
      <c r="A126" s="54"/>
      <c r="B126" s="47"/>
      <c r="C126" s="46"/>
      <c r="D126" s="46"/>
      <c r="E126" s="22"/>
      <c r="F126" s="24"/>
      <c r="G126" s="24"/>
      <c r="H126" s="24"/>
      <c r="I126" s="24"/>
      <c r="J126" s="26"/>
      <c r="K126" s="57"/>
      <c r="L126" s="24"/>
      <c r="M126" s="24"/>
      <c r="N126" s="24"/>
      <c r="O126" s="24"/>
      <c r="P126" s="46"/>
      <c r="Q126" s="483" t="e">
        <f>'MASTER TABEL 6.1 RENSTRA'!#REF!</f>
        <v>#REF!</v>
      </c>
      <c r="R126" s="533"/>
      <c r="S126" s="46"/>
      <c r="T126" s="483" t="e">
        <f>'MASTER TABEL 6.1 RENSTRA'!#REF!</f>
        <v>#REF!</v>
      </c>
      <c r="U126" s="533"/>
      <c r="V126" s="47">
        <f>'DPA 2025'!G126</f>
        <v>0</v>
      </c>
      <c r="W126" s="47">
        <f>'DPA 2025'!H126</f>
        <v>0</v>
      </c>
      <c r="X126" s="22"/>
    </row>
    <row r="127" spans="1:24" s="48" customFormat="1" ht="11.5" x14ac:dyDescent="0.35">
      <c r="A127" s="54"/>
      <c r="B127" s="47"/>
      <c r="C127" s="46"/>
      <c r="D127" s="46"/>
      <c r="E127" s="22"/>
      <c r="F127" s="24"/>
      <c r="G127" s="24"/>
      <c r="H127" s="24"/>
      <c r="I127" s="24"/>
      <c r="J127" s="26"/>
      <c r="K127" s="47"/>
      <c r="L127" s="24"/>
      <c r="M127" s="24"/>
      <c r="N127" s="24"/>
      <c r="O127" s="24"/>
      <c r="P127" s="46"/>
      <c r="Q127" s="46"/>
      <c r="R127" s="47" t="e">
        <f>'MASTER TABEL 6.1 RENSTRA'!#REF!</f>
        <v>#REF!</v>
      </c>
      <c r="S127" s="46"/>
      <c r="T127" s="46"/>
      <c r="U127" s="47" t="e">
        <f>'MASTER TABEL 6.1 RENSTRA'!#REF!</f>
        <v>#REF!</v>
      </c>
      <c r="V127" s="47">
        <f>'DPA 2025'!G127</f>
        <v>0</v>
      </c>
      <c r="W127" s="47">
        <f>'DPA 2025'!H127</f>
        <v>0</v>
      </c>
      <c r="X127" s="22"/>
    </row>
    <row r="128" spans="1:24" s="48" customFormat="1" ht="11.5" x14ac:dyDescent="0.35">
      <c r="A128" s="54"/>
      <c r="B128" s="47"/>
      <c r="C128" s="46"/>
      <c r="D128" s="46"/>
      <c r="E128" s="22"/>
      <c r="F128" s="24"/>
      <c r="G128" s="24"/>
      <c r="H128" s="24"/>
      <c r="I128" s="24"/>
      <c r="J128" s="26"/>
      <c r="K128" s="47"/>
      <c r="L128" s="24"/>
      <c r="M128" s="24"/>
      <c r="N128" s="24"/>
      <c r="O128" s="24"/>
      <c r="P128" s="46"/>
      <c r="Q128" s="46"/>
      <c r="R128" s="47" t="e">
        <f>'MASTER TABEL 6.1 RENSTRA'!#REF!</f>
        <v>#REF!</v>
      </c>
      <c r="S128" s="46"/>
      <c r="T128" s="46"/>
      <c r="U128" s="47" t="e">
        <f>'MASTER TABEL 6.1 RENSTRA'!#REF!</f>
        <v>#REF!</v>
      </c>
      <c r="V128" s="47">
        <f>'DPA 2025'!G128</f>
        <v>0</v>
      </c>
      <c r="W128" s="47">
        <f>'DPA 2025'!H128</f>
        <v>0</v>
      </c>
      <c r="X128" s="22"/>
    </row>
    <row r="129" spans="1:24" s="48" customFormat="1" ht="11.5" x14ac:dyDescent="0.35">
      <c r="A129" s="54"/>
      <c r="B129" s="47"/>
      <c r="C129" s="46"/>
      <c r="D129" s="46"/>
      <c r="E129" s="22"/>
      <c r="F129" s="24"/>
      <c r="G129" s="24"/>
      <c r="H129" s="24"/>
      <c r="I129" s="24"/>
      <c r="J129" s="26"/>
      <c r="K129" s="47"/>
      <c r="L129" s="24"/>
      <c r="M129" s="24"/>
      <c r="N129" s="24"/>
      <c r="O129" s="24"/>
      <c r="P129" s="46"/>
      <c r="Q129" s="46"/>
      <c r="R129" s="47" t="e">
        <f>'MASTER TABEL 6.1 RENSTRA'!#REF!</f>
        <v>#REF!</v>
      </c>
      <c r="S129" s="46"/>
      <c r="T129" s="46"/>
      <c r="U129" s="47" t="e">
        <f>'MASTER TABEL 6.1 RENSTRA'!#REF!</f>
        <v>#REF!</v>
      </c>
      <c r="V129" s="47">
        <f>'DPA 2025'!G129</f>
        <v>0</v>
      </c>
      <c r="W129" s="47">
        <f>'DPA 2025'!H129</f>
        <v>0</v>
      </c>
      <c r="X129" s="22"/>
    </row>
    <row r="130" spans="1:24" s="48" customFormat="1" ht="11.5" x14ac:dyDescent="0.35">
      <c r="A130" s="54"/>
      <c r="B130" s="47"/>
      <c r="C130" s="46"/>
      <c r="D130" s="46"/>
      <c r="E130" s="22"/>
      <c r="F130" s="24"/>
      <c r="G130" s="24"/>
      <c r="H130" s="24"/>
      <c r="I130" s="24"/>
      <c r="J130" s="26"/>
      <c r="K130" s="47"/>
      <c r="L130" s="24"/>
      <c r="M130" s="24"/>
      <c r="N130" s="24"/>
      <c r="O130" s="24"/>
      <c r="P130" s="46"/>
      <c r="Q130" s="46"/>
      <c r="R130" s="47" t="e">
        <f>'MASTER TABEL 6.1 RENSTRA'!#REF!</f>
        <v>#REF!</v>
      </c>
      <c r="S130" s="46"/>
      <c r="T130" s="46"/>
      <c r="U130" s="47" t="e">
        <f>'MASTER TABEL 6.1 RENSTRA'!#REF!</f>
        <v>#REF!</v>
      </c>
      <c r="V130" s="47">
        <f>'DPA 2025'!G130</f>
        <v>0</v>
      </c>
      <c r="W130" s="47">
        <f>'DPA 2025'!H130</f>
        <v>0</v>
      </c>
      <c r="X130" s="22"/>
    </row>
    <row r="131" spans="1:24" s="48" customFormat="1" ht="23" x14ac:dyDescent="0.35">
      <c r="A131" s="54">
        <f>'MASTER TABEL 4.1 RENSTRA'!B23</f>
        <v>0</v>
      </c>
      <c r="B131" s="47" t="str">
        <f>'MASTER TABEL 4.1 RENSTRA'!D23</f>
        <v>Program Penyelenggaraan Urusan Pemerintahan Umum</v>
      </c>
      <c r="C131" s="46">
        <f>'MASTER TABEL 4.1 RENSTRA'!H23</f>
        <v>0</v>
      </c>
      <c r="D131" s="46">
        <f>'MASTER TABEL 4.1 RENSTRA'!L23</f>
        <v>0</v>
      </c>
      <c r="E131" s="22" t="str">
        <f>'MASTER TABEL 4.1 RENSTRA'!M23</f>
        <v>%</v>
      </c>
      <c r="F131" s="24"/>
      <c r="G131" s="24"/>
      <c r="H131" s="24"/>
      <c r="I131" s="24"/>
      <c r="J131" s="26"/>
      <c r="K131" s="57"/>
      <c r="L131" s="24"/>
      <c r="M131" s="24"/>
      <c r="N131" s="24"/>
      <c r="O131" s="24"/>
      <c r="P131" s="551"/>
      <c r="Q131" s="549"/>
      <c r="R131" s="550"/>
      <c r="S131" s="551"/>
      <c r="T131" s="549"/>
      <c r="U131" s="550"/>
      <c r="V131" s="58"/>
      <c r="W131" s="59"/>
      <c r="X131" s="22"/>
    </row>
    <row r="132" spans="1:24" s="48" customFormat="1" ht="14.5" customHeight="1" x14ac:dyDescent="0.35">
      <c r="A132" s="54"/>
      <c r="B132" s="47"/>
      <c r="C132" s="46"/>
      <c r="D132" s="46"/>
      <c r="E132" s="22"/>
      <c r="F132" s="24"/>
      <c r="G132" s="24"/>
      <c r="H132" s="24"/>
      <c r="I132" s="24"/>
      <c r="J132" s="26"/>
      <c r="K132" s="57"/>
      <c r="L132" s="24"/>
      <c r="M132" s="24"/>
      <c r="N132" s="24"/>
      <c r="O132" s="24"/>
      <c r="P132" s="483" t="e">
        <f>'MASTER TABEL 6.1 RENSTRA'!#REF!</f>
        <v>#REF!</v>
      </c>
      <c r="Q132" s="483"/>
      <c r="R132" s="533"/>
      <c r="S132" s="483" t="e">
        <f>'MASTER TABEL 6.1 RENSTRA'!#REF!</f>
        <v>#REF!</v>
      </c>
      <c r="T132" s="483"/>
      <c r="U132" s="533"/>
      <c r="V132" s="47">
        <f>'DPA 2025'!G132</f>
        <v>0</v>
      </c>
      <c r="W132" s="47">
        <f>'DPA 2025'!H132</f>
        <v>0</v>
      </c>
      <c r="X132" s="22"/>
    </row>
    <row r="133" spans="1:24" s="48" customFormat="1" ht="14.5" customHeight="1" x14ac:dyDescent="0.35">
      <c r="A133" s="54"/>
      <c r="B133" s="47"/>
      <c r="C133" s="46"/>
      <c r="D133" s="46"/>
      <c r="E133" s="22"/>
      <c r="F133" s="24"/>
      <c r="G133" s="24"/>
      <c r="H133" s="24"/>
      <c r="I133" s="24"/>
      <c r="J133" s="26"/>
      <c r="K133" s="57"/>
      <c r="L133" s="24"/>
      <c r="M133" s="24"/>
      <c r="N133" s="24"/>
      <c r="O133" s="24"/>
      <c r="P133" s="46"/>
      <c r="Q133" s="483" t="e">
        <f>'MASTER TABEL 6.1 RENSTRA'!#REF!</f>
        <v>#REF!</v>
      </c>
      <c r="R133" s="533"/>
      <c r="S133" s="46"/>
      <c r="T133" s="483" t="e">
        <f>'MASTER TABEL 6.1 RENSTRA'!#REF!</f>
        <v>#REF!</v>
      </c>
      <c r="U133" s="533"/>
      <c r="V133" s="47">
        <f>'DPA 2025'!G133</f>
        <v>0</v>
      </c>
      <c r="W133" s="47">
        <f>'DPA 2025'!H133</f>
        <v>0</v>
      </c>
      <c r="X133" s="22"/>
    </row>
    <row r="134" spans="1:24" s="48" customFormat="1" ht="11.5" x14ac:dyDescent="0.35">
      <c r="A134" s="54"/>
      <c r="B134" s="47"/>
      <c r="C134" s="46"/>
      <c r="D134" s="46"/>
      <c r="E134" s="22"/>
      <c r="F134" s="24"/>
      <c r="G134" s="24"/>
      <c r="H134" s="24"/>
      <c r="I134" s="24"/>
      <c r="J134" s="26"/>
      <c r="K134" s="47"/>
      <c r="L134" s="24"/>
      <c r="M134" s="24"/>
      <c r="N134" s="24"/>
      <c r="O134" s="24"/>
      <c r="P134" s="46"/>
      <c r="Q134" s="46"/>
      <c r="R134" s="47" t="e">
        <f>'MASTER TABEL 6.1 RENSTRA'!#REF!</f>
        <v>#REF!</v>
      </c>
      <c r="S134" s="46"/>
      <c r="T134" s="46"/>
      <c r="U134" s="47" t="e">
        <f>'MASTER TABEL 6.1 RENSTRA'!#REF!</f>
        <v>#REF!</v>
      </c>
      <c r="V134" s="47">
        <f>'DPA 2025'!G134</f>
        <v>0</v>
      </c>
      <c r="W134" s="47">
        <f>'DPA 2025'!H134</f>
        <v>0</v>
      </c>
      <c r="X134" s="22"/>
    </row>
    <row r="135" spans="1:24" s="48" customFormat="1" ht="11.5" x14ac:dyDescent="0.35">
      <c r="A135" s="54"/>
      <c r="B135" s="47"/>
      <c r="C135" s="46"/>
      <c r="D135" s="46"/>
      <c r="E135" s="22"/>
      <c r="F135" s="24"/>
      <c r="G135" s="24"/>
      <c r="H135" s="24"/>
      <c r="I135" s="24"/>
      <c r="J135" s="26"/>
      <c r="K135" s="47"/>
      <c r="L135" s="24"/>
      <c r="M135" s="24"/>
      <c r="N135" s="24"/>
      <c r="O135" s="24"/>
      <c r="P135" s="46"/>
      <c r="Q135" s="46"/>
      <c r="R135" s="47" t="e">
        <f>'MASTER TABEL 6.1 RENSTRA'!#REF!</f>
        <v>#REF!</v>
      </c>
      <c r="S135" s="46"/>
      <c r="T135" s="46"/>
      <c r="U135" s="47" t="e">
        <f>'MASTER TABEL 6.1 RENSTRA'!#REF!</f>
        <v>#REF!</v>
      </c>
      <c r="V135" s="47">
        <f>'DPA 2025'!G135</f>
        <v>0</v>
      </c>
      <c r="W135" s="47">
        <f>'DPA 2025'!H135</f>
        <v>0</v>
      </c>
      <c r="X135" s="22"/>
    </row>
    <row r="136" spans="1:24" s="48" customFormat="1" ht="11.5" x14ac:dyDescent="0.35">
      <c r="A136" s="54"/>
      <c r="B136" s="47"/>
      <c r="C136" s="46"/>
      <c r="D136" s="46"/>
      <c r="E136" s="22"/>
      <c r="F136" s="24"/>
      <c r="G136" s="24"/>
      <c r="H136" s="24"/>
      <c r="I136" s="24"/>
      <c r="J136" s="26"/>
      <c r="K136" s="47"/>
      <c r="L136" s="24"/>
      <c r="M136" s="24"/>
      <c r="N136" s="24"/>
      <c r="O136" s="24"/>
      <c r="P136" s="46"/>
      <c r="Q136" s="46"/>
      <c r="R136" s="47" t="e">
        <f>'MASTER TABEL 6.1 RENSTRA'!#REF!</f>
        <v>#REF!</v>
      </c>
      <c r="S136" s="46"/>
      <c r="T136" s="46"/>
      <c r="U136" s="47" t="e">
        <f>'MASTER TABEL 6.1 RENSTRA'!#REF!</f>
        <v>#REF!</v>
      </c>
      <c r="V136" s="47">
        <f>'DPA 2025'!G136</f>
        <v>0</v>
      </c>
      <c r="W136" s="47">
        <f>'DPA 2025'!H136</f>
        <v>0</v>
      </c>
      <c r="X136" s="22"/>
    </row>
    <row r="137" spans="1:24" s="48" customFormat="1" ht="11.5" x14ac:dyDescent="0.35">
      <c r="A137" s="54"/>
      <c r="B137" s="47"/>
      <c r="C137" s="46"/>
      <c r="D137" s="46"/>
      <c r="E137" s="22"/>
      <c r="F137" s="24"/>
      <c r="G137" s="24"/>
      <c r="H137" s="24"/>
      <c r="I137" s="24"/>
      <c r="J137" s="26"/>
      <c r="K137" s="47"/>
      <c r="L137" s="24"/>
      <c r="M137" s="24"/>
      <c r="N137" s="24"/>
      <c r="O137" s="24"/>
      <c r="P137" s="46"/>
      <c r="Q137" s="46"/>
      <c r="R137" s="47" t="e">
        <f>'MASTER TABEL 6.1 RENSTRA'!#REF!</f>
        <v>#REF!</v>
      </c>
      <c r="S137" s="46"/>
      <c r="T137" s="46"/>
      <c r="U137" s="47" t="e">
        <f>'MASTER TABEL 6.1 RENSTRA'!#REF!</f>
        <v>#REF!</v>
      </c>
      <c r="V137" s="47">
        <f>'DPA 2025'!G137</f>
        <v>0</v>
      </c>
      <c r="W137" s="47">
        <f>'DPA 2025'!H137</f>
        <v>0</v>
      </c>
      <c r="X137" s="22"/>
    </row>
    <row r="138" spans="1:24" s="48" customFormat="1" x14ac:dyDescent="0.35">
      <c r="A138" s="54" t="e">
        <f>'MASTER TABEL 4.1 RENSTRA'!#REF!</f>
        <v>#REF!</v>
      </c>
      <c r="B138" s="47" t="e">
        <f>'MASTER TABEL 4.1 RENSTRA'!#REF!</f>
        <v>#REF!</v>
      </c>
      <c r="C138" s="46" t="e">
        <f>'MASTER TABEL 4.1 RENSTRA'!#REF!</f>
        <v>#REF!</v>
      </c>
      <c r="D138" s="46" t="e">
        <f>'MASTER TABEL 4.1 RENSTRA'!#REF!</f>
        <v>#REF!</v>
      </c>
      <c r="E138" s="22" t="e">
        <f>'MASTER TABEL 4.1 RENSTRA'!#REF!</f>
        <v>#REF!</v>
      </c>
      <c r="F138" s="24"/>
      <c r="G138" s="24"/>
      <c r="H138" s="24"/>
      <c r="I138" s="24"/>
      <c r="J138" s="26"/>
      <c r="K138" s="57"/>
      <c r="L138" s="24"/>
      <c r="M138" s="24"/>
      <c r="N138" s="24"/>
      <c r="O138" s="24"/>
      <c r="P138" s="551"/>
      <c r="Q138" s="549"/>
      <c r="R138" s="550"/>
      <c r="S138" s="551"/>
      <c r="T138" s="549"/>
      <c r="U138" s="550"/>
      <c r="V138" s="58"/>
      <c r="W138" s="59"/>
      <c r="X138" s="22"/>
    </row>
    <row r="139" spans="1:24" s="48" customFormat="1" ht="14.5" customHeight="1" x14ac:dyDescent="0.35">
      <c r="A139" s="54"/>
      <c r="B139" s="47"/>
      <c r="C139" s="46"/>
      <c r="D139" s="46"/>
      <c r="E139" s="22"/>
      <c r="F139" s="24"/>
      <c r="G139" s="24"/>
      <c r="H139" s="24"/>
      <c r="I139" s="24"/>
      <c r="J139" s="26"/>
      <c r="K139" s="57"/>
      <c r="L139" s="24"/>
      <c r="M139" s="24"/>
      <c r="N139" s="24"/>
      <c r="O139" s="24"/>
      <c r="P139" s="483" t="e">
        <f>'MASTER TABEL 6.1 RENSTRA'!#REF!</f>
        <v>#REF!</v>
      </c>
      <c r="Q139" s="483"/>
      <c r="R139" s="533"/>
      <c r="S139" s="483" t="e">
        <f>'MASTER TABEL 6.1 RENSTRA'!#REF!</f>
        <v>#REF!</v>
      </c>
      <c r="T139" s="483"/>
      <c r="U139" s="533"/>
      <c r="V139" s="47">
        <f>'DPA 2025'!G139</f>
        <v>0</v>
      </c>
      <c r="W139" s="47">
        <f>'DPA 2025'!H139</f>
        <v>0</v>
      </c>
      <c r="X139" s="22"/>
    </row>
    <row r="140" spans="1:24" s="48" customFormat="1" ht="14.5" customHeight="1" x14ac:dyDescent="0.35">
      <c r="A140" s="54"/>
      <c r="B140" s="47"/>
      <c r="C140" s="46"/>
      <c r="D140" s="46"/>
      <c r="E140" s="22"/>
      <c r="F140" s="24"/>
      <c r="G140" s="24"/>
      <c r="H140" s="24"/>
      <c r="I140" s="24"/>
      <c r="J140" s="26"/>
      <c r="K140" s="57"/>
      <c r="L140" s="24"/>
      <c r="M140" s="24"/>
      <c r="N140" s="24"/>
      <c r="O140" s="24"/>
      <c r="P140" s="46"/>
      <c r="Q140" s="483" t="e">
        <f>'MASTER TABEL 6.1 RENSTRA'!#REF!</f>
        <v>#REF!</v>
      </c>
      <c r="R140" s="533"/>
      <c r="S140" s="46"/>
      <c r="T140" s="483" t="e">
        <f>'MASTER TABEL 6.1 RENSTRA'!#REF!</f>
        <v>#REF!</v>
      </c>
      <c r="U140" s="533"/>
      <c r="V140" s="47">
        <f>'DPA 2025'!G140</f>
        <v>0</v>
      </c>
      <c r="W140" s="47">
        <f>'DPA 2025'!H140</f>
        <v>0</v>
      </c>
      <c r="X140" s="22"/>
    </row>
    <row r="141" spans="1:24" s="48" customFormat="1" ht="11.5" x14ac:dyDescent="0.35">
      <c r="A141" s="54"/>
      <c r="B141" s="47"/>
      <c r="C141" s="46"/>
      <c r="D141" s="46"/>
      <c r="E141" s="22"/>
      <c r="F141" s="24"/>
      <c r="G141" s="24"/>
      <c r="H141" s="24"/>
      <c r="I141" s="24"/>
      <c r="J141" s="26"/>
      <c r="K141" s="47"/>
      <c r="L141" s="24"/>
      <c r="M141" s="24"/>
      <c r="N141" s="24"/>
      <c r="O141" s="24"/>
      <c r="P141" s="46"/>
      <c r="Q141" s="46"/>
      <c r="R141" s="47" t="e">
        <f>'MASTER TABEL 6.1 RENSTRA'!#REF!</f>
        <v>#REF!</v>
      </c>
      <c r="S141" s="46"/>
      <c r="T141" s="46"/>
      <c r="U141" s="47" t="e">
        <f>'MASTER TABEL 6.1 RENSTRA'!#REF!</f>
        <v>#REF!</v>
      </c>
      <c r="V141" s="47">
        <f>'DPA 2025'!G141</f>
        <v>0</v>
      </c>
      <c r="W141" s="47">
        <f>'DPA 2025'!H141</f>
        <v>0</v>
      </c>
      <c r="X141" s="22"/>
    </row>
    <row r="142" spans="1:24" s="48" customFormat="1" ht="11.5" x14ac:dyDescent="0.35">
      <c r="A142" s="54"/>
      <c r="B142" s="47"/>
      <c r="C142" s="46"/>
      <c r="D142" s="46"/>
      <c r="E142" s="22"/>
      <c r="F142" s="24"/>
      <c r="G142" s="24"/>
      <c r="H142" s="24"/>
      <c r="I142" s="24"/>
      <c r="J142" s="26"/>
      <c r="K142" s="47"/>
      <c r="L142" s="24"/>
      <c r="M142" s="24"/>
      <c r="N142" s="24"/>
      <c r="O142" s="24"/>
      <c r="P142" s="46"/>
      <c r="Q142" s="46"/>
      <c r="R142" s="47" t="e">
        <f>'MASTER TABEL 6.1 RENSTRA'!#REF!</f>
        <v>#REF!</v>
      </c>
      <c r="S142" s="46"/>
      <c r="T142" s="46"/>
      <c r="U142" s="47" t="e">
        <f>'MASTER TABEL 6.1 RENSTRA'!#REF!</f>
        <v>#REF!</v>
      </c>
      <c r="V142" s="47">
        <f>'DPA 2025'!G142</f>
        <v>0</v>
      </c>
      <c r="W142" s="47">
        <f>'DPA 2025'!H142</f>
        <v>0</v>
      </c>
      <c r="X142" s="22"/>
    </row>
    <row r="143" spans="1:24" s="48" customFormat="1" ht="11.5" x14ac:dyDescent="0.35">
      <c r="A143" s="54"/>
      <c r="B143" s="47"/>
      <c r="C143" s="46"/>
      <c r="D143" s="46"/>
      <c r="E143" s="22"/>
      <c r="F143" s="24"/>
      <c r="G143" s="24"/>
      <c r="H143" s="24"/>
      <c r="I143" s="24"/>
      <c r="J143" s="26"/>
      <c r="K143" s="47"/>
      <c r="L143" s="24"/>
      <c r="M143" s="24"/>
      <c r="N143" s="24"/>
      <c r="O143" s="24"/>
      <c r="P143" s="46"/>
      <c r="Q143" s="46"/>
      <c r="R143" s="47" t="e">
        <f>'MASTER TABEL 6.1 RENSTRA'!#REF!</f>
        <v>#REF!</v>
      </c>
      <c r="S143" s="46"/>
      <c r="T143" s="46"/>
      <c r="U143" s="47" t="e">
        <f>'MASTER TABEL 6.1 RENSTRA'!#REF!</f>
        <v>#REF!</v>
      </c>
      <c r="V143" s="47">
        <f>'DPA 2025'!G143</f>
        <v>0</v>
      </c>
      <c r="W143" s="47">
        <f>'DPA 2025'!H143</f>
        <v>0</v>
      </c>
      <c r="X143" s="22"/>
    </row>
    <row r="144" spans="1:24" s="48" customFormat="1" ht="11.5" x14ac:dyDescent="0.35">
      <c r="A144" s="54"/>
      <c r="B144" s="47"/>
      <c r="C144" s="46"/>
      <c r="D144" s="46"/>
      <c r="E144" s="22"/>
      <c r="F144" s="24"/>
      <c r="G144" s="24"/>
      <c r="H144" s="24"/>
      <c r="I144" s="24"/>
      <c r="J144" s="26"/>
      <c r="K144" s="47"/>
      <c r="L144" s="24"/>
      <c r="M144" s="24"/>
      <c r="N144" s="24"/>
      <c r="O144" s="24"/>
      <c r="P144" s="46"/>
      <c r="Q144" s="46"/>
      <c r="R144" s="47" t="e">
        <f>'MASTER TABEL 6.1 RENSTRA'!#REF!</f>
        <v>#REF!</v>
      </c>
      <c r="S144" s="46"/>
      <c r="T144" s="46"/>
      <c r="U144" s="47" t="e">
        <f>'MASTER TABEL 6.1 RENSTRA'!#REF!</f>
        <v>#REF!</v>
      </c>
      <c r="V144" s="47">
        <f>'DPA 2025'!G144</f>
        <v>0</v>
      </c>
      <c r="W144" s="47">
        <f>'DPA 2025'!H144</f>
        <v>0</v>
      </c>
      <c r="X144" s="22"/>
    </row>
    <row r="145" spans="1:24" s="4" customFormat="1" ht="11.5" x14ac:dyDescent="0.25">
      <c r="A145" s="55"/>
      <c r="E145" s="14"/>
      <c r="K145" s="14"/>
      <c r="R145" s="14"/>
      <c r="U145" s="14"/>
      <c r="V145" s="14"/>
      <c r="W145" s="14"/>
    </row>
    <row r="146" spans="1:24" s="4" customFormat="1" ht="11.5" x14ac:dyDescent="0.25">
      <c r="A146" s="55"/>
      <c r="W146" s="477" t="s">
        <v>231</v>
      </c>
      <c r="X146" s="477"/>
    </row>
    <row r="147" spans="1:24" s="4" customFormat="1" ht="11.5" x14ac:dyDescent="0.25">
      <c r="A147" s="55"/>
      <c r="W147" s="477" t="s">
        <v>233</v>
      </c>
      <c r="X147" s="477"/>
    </row>
    <row r="148" spans="1:24" s="4" customFormat="1" ht="11.5" x14ac:dyDescent="0.25">
      <c r="A148" s="55"/>
      <c r="W148" s="477"/>
      <c r="X148" s="477"/>
    </row>
    <row r="149" spans="1:24" s="4" customFormat="1" ht="11.5" x14ac:dyDescent="0.25">
      <c r="A149" s="55"/>
      <c r="W149" s="477"/>
      <c r="X149" s="477"/>
    </row>
    <row r="150" spans="1:24" s="4" customFormat="1" ht="11.5" x14ac:dyDescent="0.25">
      <c r="A150" s="55"/>
      <c r="W150" s="477"/>
      <c r="X150" s="477"/>
    </row>
    <row r="151" spans="1:24" s="4" customFormat="1" ht="11.5" x14ac:dyDescent="0.25">
      <c r="A151" s="55"/>
      <c r="W151" s="477"/>
      <c r="X151" s="477"/>
    </row>
    <row r="152" spans="1:24" s="4" customFormat="1" ht="11.5" x14ac:dyDescent="0.25">
      <c r="A152" s="492" t="s">
        <v>225</v>
      </c>
      <c r="B152" s="492"/>
      <c r="C152" s="492"/>
      <c r="D152" s="492"/>
      <c r="E152" s="492"/>
      <c r="F152" s="18"/>
      <c r="G152" s="18"/>
      <c r="H152" s="18"/>
      <c r="L152" s="18"/>
      <c r="M152" s="18"/>
      <c r="N152" s="18"/>
      <c r="W152" s="477" t="s">
        <v>5</v>
      </c>
      <c r="X152" s="477"/>
    </row>
    <row r="153" spans="1:24" s="7" customFormat="1" ht="14.5" customHeight="1" x14ac:dyDescent="0.25">
      <c r="A153" s="560" t="s">
        <v>0</v>
      </c>
      <c r="B153" s="494" t="s">
        <v>7</v>
      </c>
      <c r="C153" s="489" t="s">
        <v>5</v>
      </c>
      <c r="D153" s="490"/>
      <c r="E153" s="494" t="s">
        <v>6</v>
      </c>
      <c r="F153" s="17"/>
      <c r="G153" s="18"/>
      <c r="H153" s="18"/>
      <c r="L153" s="18"/>
      <c r="M153" s="18"/>
      <c r="N153" s="18"/>
      <c r="W153" s="477" t="s">
        <v>232</v>
      </c>
      <c r="X153" s="477"/>
    </row>
    <row r="154" spans="1:24" s="7" customFormat="1" ht="14.5" customHeight="1" x14ac:dyDescent="0.25">
      <c r="A154" s="561"/>
      <c r="B154" s="495"/>
      <c r="C154" s="492"/>
      <c r="D154" s="493"/>
      <c r="E154" s="495"/>
      <c r="F154" s="543"/>
      <c r="G154" s="544"/>
      <c r="H154" s="18"/>
      <c r="L154" s="18"/>
      <c r="M154" s="18"/>
      <c r="N154" s="18"/>
      <c r="W154" s="477"/>
      <c r="X154" s="477"/>
    </row>
    <row r="155" spans="1:24" s="5" customFormat="1" ht="36" customHeight="1" x14ac:dyDescent="0.35">
      <c r="A155" s="62">
        <v>1</v>
      </c>
      <c r="B155" s="52" t="s">
        <v>222</v>
      </c>
      <c r="C155" s="476"/>
      <c r="D155" s="476"/>
      <c r="E155" s="9"/>
      <c r="F155" s="543"/>
      <c r="G155" s="544"/>
      <c r="K155" s="6"/>
    </row>
    <row r="156" spans="1:24" s="5" customFormat="1" ht="36" customHeight="1" x14ac:dyDescent="0.35">
      <c r="A156" s="62">
        <v>2</v>
      </c>
      <c r="B156" s="52" t="s">
        <v>223</v>
      </c>
      <c r="C156" s="476"/>
      <c r="D156" s="476"/>
      <c r="E156" s="9"/>
      <c r="F156" s="543"/>
      <c r="G156" s="544"/>
      <c r="K156" s="6"/>
    </row>
    <row r="157" spans="1:24" s="5" customFormat="1" ht="36" customHeight="1" x14ac:dyDescent="0.35">
      <c r="A157" s="62">
        <v>3</v>
      </c>
      <c r="B157" s="52" t="s">
        <v>223</v>
      </c>
      <c r="C157" s="476"/>
      <c r="D157" s="476"/>
      <c r="E157" s="9"/>
      <c r="F157" s="543"/>
      <c r="G157" s="544"/>
      <c r="K157" s="6"/>
    </row>
    <row r="158" spans="1:24" s="5" customFormat="1" ht="36" customHeight="1" x14ac:dyDescent="0.35">
      <c r="A158" s="62">
        <v>4</v>
      </c>
      <c r="B158" s="52" t="s">
        <v>223</v>
      </c>
      <c r="C158" s="476"/>
      <c r="D158" s="476"/>
      <c r="E158" s="9"/>
      <c r="F158" s="543"/>
      <c r="G158" s="544"/>
      <c r="K158" s="6"/>
    </row>
    <row r="159" spans="1:24" s="4" customFormat="1" ht="11.5" x14ac:dyDescent="0.25">
      <c r="A159" s="55"/>
    </row>
    <row r="160" spans="1:24" s="4" customFormat="1" ht="11.5" x14ac:dyDescent="0.25">
      <c r="A160" s="55"/>
    </row>
    <row r="161" spans="1:1" s="4" customFormat="1" ht="11.5" x14ac:dyDescent="0.25">
      <c r="A161" s="55"/>
    </row>
    <row r="162" spans="1:1" s="4" customFormat="1" ht="11.5" x14ac:dyDescent="0.25">
      <c r="A162" s="55"/>
    </row>
    <row r="163" spans="1:1" s="4" customFormat="1" ht="11.5" x14ac:dyDescent="0.25">
      <c r="A163" s="55"/>
    </row>
    <row r="164" spans="1:1" s="4" customFormat="1" ht="11.5" x14ac:dyDescent="0.25">
      <c r="A164" s="55"/>
    </row>
    <row r="165" spans="1:1" s="4" customFormat="1" ht="11.5" x14ac:dyDescent="0.25">
      <c r="A165" s="55"/>
    </row>
    <row r="166" spans="1:1" s="4" customFormat="1" ht="11.5" x14ac:dyDescent="0.25">
      <c r="A166" s="55"/>
    </row>
    <row r="167" spans="1:1" s="4" customFormat="1" ht="11.5" x14ac:dyDescent="0.25">
      <c r="A167" s="55"/>
    </row>
    <row r="168" spans="1:1" s="4" customFormat="1" ht="11.5" x14ac:dyDescent="0.25">
      <c r="A168" s="55"/>
    </row>
    <row r="169" spans="1:1" s="4" customFormat="1" ht="11.5" x14ac:dyDescent="0.25">
      <c r="A169" s="55"/>
    </row>
    <row r="170" spans="1:1" s="4" customFormat="1" ht="11.5" x14ac:dyDescent="0.25">
      <c r="A170" s="55"/>
    </row>
    <row r="171" spans="1:1" s="4" customFormat="1" ht="11.5" x14ac:dyDescent="0.25">
      <c r="A171" s="55"/>
    </row>
    <row r="172" spans="1:1" s="4" customFormat="1" ht="11.5" x14ac:dyDescent="0.25">
      <c r="A172" s="55"/>
    </row>
    <row r="173" spans="1:1" s="4" customFormat="1" ht="11.5" x14ac:dyDescent="0.25">
      <c r="A173" s="55"/>
    </row>
    <row r="174" spans="1:1" s="4" customFormat="1" ht="11.5" x14ac:dyDescent="0.25">
      <c r="A174" s="55"/>
    </row>
    <row r="175" spans="1:1" s="4" customFormat="1" ht="11.5" x14ac:dyDescent="0.25">
      <c r="A175" s="55"/>
    </row>
    <row r="176" spans="1:1" s="4" customFormat="1" ht="11.5" x14ac:dyDescent="0.25">
      <c r="A176" s="55"/>
    </row>
    <row r="177" spans="1:1" s="4" customFormat="1" ht="11.5" x14ac:dyDescent="0.25">
      <c r="A177" s="55"/>
    </row>
    <row r="178" spans="1:1" s="4" customFormat="1" ht="11.5" x14ac:dyDescent="0.25">
      <c r="A178" s="55"/>
    </row>
  </sheetData>
  <mergeCells count="155">
    <mergeCell ref="J4:K4"/>
    <mergeCell ref="C3:D4"/>
    <mergeCell ref="E3:E4"/>
    <mergeCell ref="F3:I3"/>
    <mergeCell ref="J3:O3"/>
    <mergeCell ref="P3:R4"/>
    <mergeCell ref="S3:U4"/>
    <mergeCell ref="P6:R6"/>
    <mergeCell ref="S6:U6"/>
    <mergeCell ref="Q7:R7"/>
    <mergeCell ref="T7:U7"/>
    <mergeCell ref="P12:R12"/>
    <mergeCell ref="S12:U12"/>
    <mergeCell ref="P5:R5"/>
    <mergeCell ref="S5:U5"/>
    <mergeCell ref="X3:X4"/>
    <mergeCell ref="V3:V4"/>
    <mergeCell ref="W3:W4"/>
    <mergeCell ref="P20:R20"/>
    <mergeCell ref="S20:U20"/>
    <mergeCell ref="Q21:R21"/>
    <mergeCell ref="T21:U21"/>
    <mergeCell ref="P26:R26"/>
    <mergeCell ref="S26:U26"/>
    <mergeCell ref="P13:R13"/>
    <mergeCell ref="S13:U13"/>
    <mergeCell ref="Q14:R14"/>
    <mergeCell ref="T14:U14"/>
    <mergeCell ref="P19:R19"/>
    <mergeCell ref="S19:U19"/>
    <mergeCell ref="P33:R33"/>
    <mergeCell ref="S33:U33"/>
    <mergeCell ref="P34:R34"/>
    <mergeCell ref="S34:U34"/>
    <mergeCell ref="Q35:R35"/>
    <mergeCell ref="T35:U35"/>
    <mergeCell ref="P27:R27"/>
    <mergeCell ref="S27:U27"/>
    <mergeCell ref="Q28:R28"/>
    <mergeCell ref="T28:U28"/>
    <mergeCell ref="P47:R47"/>
    <mergeCell ref="S47:U47"/>
    <mergeCell ref="P48:R48"/>
    <mergeCell ref="S48:U48"/>
    <mergeCell ref="Q49:R49"/>
    <mergeCell ref="T49:U49"/>
    <mergeCell ref="P40:R40"/>
    <mergeCell ref="S40:U40"/>
    <mergeCell ref="P41:R41"/>
    <mergeCell ref="S41:U41"/>
    <mergeCell ref="Q42:R42"/>
    <mergeCell ref="T42:U42"/>
    <mergeCell ref="P62:R62"/>
    <mergeCell ref="S62:U62"/>
    <mergeCell ref="Q63:R63"/>
    <mergeCell ref="T63:U63"/>
    <mergeCell ref="P68:R68"/>
    <mergeCell ref="S68:U68"/>
    <mergeCell ref="P61:R61"/>
    <mergeCell ref="S61:U61"/>
    <mergeCell ref="P54:R54"/>
    <mergeCell ref="S54:U54"/>
    <mergeCell ref="P55:R55"/>
    <mergeCell ref="S55:U55"/>
    <mergeCell ref="Q56:R56"/>
    <mergeCell ref="T56:U56"/>
    <mergeCell ref="P76:R76"/>
    <mergeCell ref="S76:U76"/>
    <mergeCell ref="Q77:R77"/>
    <mergeCell ref="T77:U77"/>
    <mergeCell ref="P82:R82"/>
    <mergeCell ref="S82:U82"/>
    <mergeCell ref="P69:R69"/>
    <mergeCell ref="S69:U69"/>
    <mergeCell ref="Q70:R70"/>
    <mergeCell ref="T70:U70"/>
    <mergeCell ref="P75:R75"/>
    <mergeCell ref="S75:U75"/>
    <mergeCell ref="P89:R89"/>
    <mergeCell ref="S89:U89"/>
    <mergeCell ref="P90:R90"/>
    <mergeCell ref="S90:U90"/>
    <mergeCell ref="Q91:R91"/>
    <mergeCell ref="T91:U91"/>
    <mergeCell ref="P83:R83"/>
    <mergeCell ref="S83:U83"/>
    <mergeCell ref="Q84:R84"/>
    <mergeCell ref="T84:U84"/>
    <mergeCell ref="P103:R103"/>
    <mergeCell ref="S103:U103"/>
    <mergeCell ref="P104:R104"/>
    <mergeCell ref="S104:U104"/>
    <mergeCell ref="Q105:R105"/>
    <mergeCell ref="T105:U105"/>
    <mergeCell ref="P96:R96"/>
    <mergeCell ref="S96:U96"/>
    <mergeCell ref="P97:R97"/>
    <mergeCell ref="S97:U97"/>
    <mergeCell ref="Q98:R98"/>
    <mergeCell ref="T98:U98"/>
    <mergeCell ref="P117:R117"/>
    <mergeCell ref="S117:U117"/>
    <mergeCell ref="P118:R118"/>
    <mergeCell ref="S118:U118"/>
    <mergeCell ref="P110:R110"/>
    <mergeCell ref="S110:U110"/>
    <mergeCell ref="P111:R111"/>
    <mergeCell ref="S111:U111"/>
    <mergeCell ref="Q112:R112"/>
    <mergeCell ref="T112:U112"/>
    <mergeCell ref="P131:R131"/>
    <mergeCell ref="S131:U131"/>
    <mergeCell ref="P132:R132"/>
    <mergeCell ref="S132:U132"/>
    <mergeCell ref="Q119:R119"/>
    <mergeCell ref="T119:U119"/>
    <mergeCell ref="P124:R124"/>
    <mergeCell ref="S124:U124"/>
    <mergeCell ref="P125:R125"/>
    <mergeCell ref="S125:U125"/>
    <mergeCell ref="F156:G156"/>
    <mergeCell ref="F157:G157"/>
    <mergeCell ref="F158:G158"/>
    <mergeCell ref="A1:X1"/>
    <mergeCell ref="A3:B4"/>
    <mergeCell ref="C156:D156"/>
    <mergeCell ref="A153:A154"/>
    <mergeCell ref="B153:B154"/>
    <mergeCell ref="C153:D154"/>
    <mergeCell ref="C157:D157"/>
    <mergeCell ref="C158:D158"/>
    <mergeCell ref="Q140:R140"/>
    <mergeCell ref="T140:U140"/>
    <mergeCell ref="C155:D155"/>
    <mergeCell ref="F154:G154"/>
    <mergeCell ref="F155:G155"/>
    <mergeCell ref="Q133:R133"/>
    <mergeCell ref="T133:U133"/>
    <mergeCell ref="P138:R138"/>
    <mergeCell ref="S138:U138"/>
    <mergeCell ref="P139:R139"/>
    <mergeCell ref="S139:U139"/>
    <mergeCell ref="Q126:R126"/>
    <mergeCell ref="T126:U126"/>
    <mergeCell ref="E153:E154"/>
    <mergeCell ref="A152:E152"/>
    <mergeCell ref="W146:X146"/>
    <mergeCell ref="W147:X147"/>
    <mergeCell ref="W148:X148"/>
    <mergeCell ref="W149:X149"/>
    <mergeCell ref="W150:X150"/>
    <mergeCell ref="W151:X151"/>
    <mergeCell ref="W152:X152"/>
    <mergeCell ref="W153:X153"/>
    <mergeCell ref="W154:X154"/>
  </mergeCells>
  <pageMargins left="0" right="0.39370078740157483" top="0.59055118110236227" bottom="0.39370078740157483" header="0.31496062992125984" footer="0.31496062992125984"/>
  <pageSetup paperSize="9" orientation="landscape"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Q53"/>
  <sheetViews>
    <sheetView tabSelected="1" workbookViewId="0">
      <selection activeCell="F6" sqref="F6"/>
    </sheetView>
  </sheetViews>
  <sheetFormatPr defaultRowHeight="14.5" x14ac:dyDescent="0.35"/>
  <cols>
    <col min="1" max="2" width="2.6328125" customWidth="1"/>
    <col min="3" max="3" width="20.1796875" customWidth="1"/>
    <col min="4" max="5" width="2.6328125" customWidth="1"/>
    <col min="6" max="6" width="12.6328125" customWidth="1"/>
    <col min="7" max="7" width="8.6328125" customWidth="1"/>
    <col min="8" max="8" width="6.54296875" customWidth="1"/>
    <col min="9" max="9" width="7.90625" bestFit="1" customWidth="1"/>
    <col min="10" max="13" width="7.6328125" customWidth="1"/>
    <col min="14" max="14" width="12.453125" customWidth="1"/>
    <col min="15" max="15" width="12.7265625" customWidth="1"/>
    <col min="16" max="16" width="13.36328125" customWidth="1"/>
    <col min="17" max="17" width="11.81640625" customWidth="1"/>
  </cols>
  <sheetData>
    <row r="1" spans="1:17" s="3" customFormat="1" ht="15.5" x14ac:dyDescent="0.35">
      <c r="A1" s="487" t="s">
        <v>530</v>
      </c>
      <c r="B1" s="487"/>
      <c r="C1" s="487"/>
      <c r="D1" s="487"/>
      <c r="E1" s="487"/>
      <c r="F1" s="487"/>
      <c r="G1" s="487"/>
      <c r="H1" s="487"/>
      <c r="I1" s="487"/>
      <c r="J1" s="487"/>
      <c r="K1" s="487"/>
      <c r="L1" s="487"/>
      <c r="M1" s="487"/>
      <c r="N1" s="487"/>
      <c r="O1" s="487"/>
      <c r="P1" s="487"/>
      <c r="Q1" s="487"/>
    </row>
    <row r="3" spans="1:17" s="7" customFormat="1" ht="14.5" customHeight="1" x14ac:dyDescent="0.35">
      <c r="A3" s="488" t="s">
        <v>15</v>
      </c>
      <c r="B3" s="489"/>
      <c r="C3" s="490"/>
      <c r="D3" s="488" t="s">
        <v>2</v>
      </c>
      <c r="E3" s="489"/>
      <c r="F3" s="490"/>
      <c r="G3" s="494" t="s">
        <v>10</v>
      </c>
      <c r="H3" s="478" t="s">
        <v>20</v>
      </c>
      <c r="I3" s="481"/>
      <c r="J3" s="481"/>
      <c r="K3" s="480" t="s">
        <v>21</v>
      </c>
      <c r="L3" s="480"/>
      <c r="M3" s="480"/>
      <c r="N3" s="496" t="s">
        <v>13</v>
      </c>
      <c r="O3" s="496"/>
      <c r="P3" s="496"/>
      <c r="Q3" s="497" t="s">
        <v>11</v>
      </c>
    </row>
    <row r="4" spans="1:17" s="4" customFormat="1" ht="34.5" x14ac:dyDescent="0.25">
      <c r="A4" s="491"/>
      <c r="B4" s="492"/>
      <c r="C4" s="493"/>
      <c r="D4" s="491"/>
      <c r="E4" s="492"/>
      <c r="F4" s="493"/>
      <c r="G4" s="495"/>
      <c r="H4" s="12" t="s">
        <v>3</v>
      </c>
      <c r="I4" s="2" t="s">
        <v>12</v>
      </c>
      <c r="J4" s="11" t="s">
        <v>14</v>
      </c>
      <c r="K4" s="20" t="s">
        <v>24</v>
      </c>
      <c r="L4" s="2" t="s">
        <v>22</v>
      </c>
      <c r="M4" s="11" t="s">
        <v>23</v>
      </c>
      <c r="N4" s="10" t="s">
        <v>3</v>
      </c>
      <c r="O4" s="10" t="s">
        <v>12</v>
      </c>
      <c r="P4" s="10" t="s">
        <v>14</v>
      </c>
      <c r="Q4" s="498"/>
    </row>
    <row r="5" spans="1:17" s="48" customFormat="1" ht="47" customHeight="1" x14ac:dyDescent="0.35">
      <c r="A5" s="23"/>
      <c r="B5" s="485" t="s">
        <v>528</v>
      </c>
      <c r="C5" s="486"/>
      <c r="D5" s="138"/>
      <c r="E5" s="485" t="s">
        <v>529</v>
      </c>
      <c r="F5" s="486"/>
      <c r="G5" s="195" t="s">
        <v>490</v>
      </c>
      <c r="H5" s="196">
        <v>95</v>
      </c>
      <c r="I5" s="196">
        <v>100</v>
      </c>
      <c r="J5" s="197">
        <f>I5/H5</f>
        <v>1.0526315789473684</v>
      </c>
      <c r="K5" s="189"/>
      <c r="L5" s="189"/>
      <c r="M5" s="189"/>
      <c r="N5" s="24"/>
      <c r="O5" s="27"/>
      <c r="P5" s="27"/>
      <c r="Q5" s="22"/>
    </row>
    <row r="6" spans="1:17" s="48" customFormat="1" ht="78" customHeight="1" x14ac:dyDescent="0.35">
      <c r="A6" s="23"/>
      <c r="B6" s="46"/>
      <c r="C6" s="47" t="s">
        <v>524</v>
      </c>
      <c r="D6" s="23"/>
      <c r="E6" s="46"/>
      <c r="F6" s="47" t="s">
        <v>526</v>
      </c>
      <c r="G6" s="181" t="s">
        <v>490</v>
      </c>
      <c r="H6" s="24">
        <v>39</v>
      </c>
      <c r="I6" s="24">
        <v>39</v>
      </c>
      <c r="J6" s="185">
        <f>I6/H6</f>
        <v>1</v>
      </c>
      <c r="K6" s="189"/>
      <c r="L6" s="189"/>
      <c r="M6" s="189"/>
      <c r="N6" s="190">
        <v>2888858876</v>
      </c>
      <c r="O6" s="25">
        <v>2822570650</v>
      </c>
      <c r="P6" s="193">
        <f>O6/N6</f>
        <v>0.97705383722593442</v>
      </c>
      <c r="Q6" s="22"/>
    </row>
    <row r="7" spans="1:17" s="48" customFormat="1" ht="92" customHeight="1" x14ac:dyDescent="0.35">
      <c r="A7" s="23"/>
      <c r="B7" s="46"/>
      <c r="C7" s="47" t="s">
        <v>525</v>
      </c>
      <c r="D7" s="23"/>
      <c r="E7" s="46"/>
      <c r="F7" s="47" t="s">
        <v>527</v>
      </c>
      <c r="G7" s="181" t="s">
        <v>480</v>
      </c>
      <c r="H7" s="186">
        <v>97.8</v>
      </c>
      <c r="I7" s="188">
        <v>93.3</v>
      </c>
      <c r="J7" s="187">
        <f>I7/H7</f>
        <v>0.95398773006134974</v>
      </c>
      <c r="K7" s="189"/>
      <c r="L7" s="189"/>
      <c r="M7" s="189"/>
      <c r="N7" s="190">
        <v>3558945100</v>
      </c>
      <c r="O7" s="194">
        <v>3466460235</v>
      </c>
      <c r="P7" s="193">
        <f>O7/N7</f>
        <v>0.97401340498340361</v>
      </c>
      <c r="Q7" s="22"/>
    </row>
    <row r="8" spans="1:17" s="48" customFormat="1" ht="11.5" x14ac:dyDescent="0.35">
      <c r="A8" s="23"/>
      <c r="B8" s="46"/>
      <c r="C8" s="47"/>
      <c r="D8" s="23"/>
      <c r="E8" s="46"/>
      <c r="F8" s="47"/>
      <c r="G8" s="46"/>
      <c r="H8" s="24"/>
      <c r="I8" s="24"/>
      <c r="J8" s="24"/>
      <c r="K8" s="189"/>
      <c r="L8" s="189"/>
      <c r="M8" s="189"/>
      <c r="N8" s="24"/>
      <c r="O8" s="27"/>
      <c r="P8" s="27"/>
      <c r="Q8" s="22"/>
    </row>
    <row r="9" spans="1:17" s="48" customFormat="1" ht="11.5" x14ac:dyDescent="0.35">
      <c r="A9" s="23"/>
      <c r="B9" s="46"/>
      <c r="C9" s="47"/>
      <c r="D9" s="23"/>
      <c r="E9" s="46"/>
      <c r="F9" s="47"/>
      <c r="G9" s="46"/>
      <c r="H9" s="24"/>
      <c r="I9" s="24"/>
      <c r="J9" s="24"/>
      <c r="K9" s="189"/>
      <c r="L9" s="189"/>
      <c r="M9" s="189"/>
      <c r="N9" s="191"/>
      <c r="O9" s="25"/>
      <c r="P9" s="27"/>
      <c r="Q9" s="22"/>
    </row>
    <row r="10" spans="1:17" s="48" customFormat="1" ht="11.5" x14ac:dyDescent="0.35">
      <c r="A10" s="23"/>
      <c r="B10" s="483"/>
      <c r="C10" s="484"/>
      <c r="D10" s="23"/>
      <c r="E10" s="483"/>
      <c r="F10" s="484"/>
      <c r="G10" s="46"/>
      <c r="H10" s="24"/>
      <c r="I10" s="24"/>
      <c r="J10" s="24"/>
      <c r="K10" s="189"/>
      <c r="L10" s="189"/>
      <c r="M10" s="189"/>
      <c r="N10" s="191"/>
      <c r="O10" s="25"/>
      <c r="P10" s="27"/>
      <c r="Q10" s="22"/>
    </row>
    <row r="11" spans="1:17" s="48" customFormat="1" ht="11.5" x14ac:dyDescent="0.35">
      <c r="A11" s="23"/>
      <c r="B11" s="46"/>
      <c r="C11" s="47"/>
      <c r="D11" s="23"/>
      <c r="E11" s="46"/>
      <c r="F11" s="47"/>
      <c r="G11" s="46"/>
      <c r="H11" s="24"/>
      <c r="I11" s="24"/>
      <c r="J11" s="24"/>
      <c r="K11" s="189"/>
      <c r="L11" s="189"/>
      <c r="M11" s="189"/>
      <c r="N11" s="191"/>
      <c r="O11" s="25"/>
      <c r="P11" s="27"/>
      <c r="Q11" s="22"/>
    </row>
    <row r="12" spans="1:17" s="48" customFormat="1" ht="11.5" x14ac:dyDescent="0.35">
      <c r="A12" s="23"/>
      <c r="B12" s="46"/>
      <c r="C12" s="47"/>
      <c r="D12" s="23"/>
      <c r="E12" s="46"/>
      <c r="F12" s="47"/>
      <c r="G12" s="46"/>
      <c r="H12" s="24"/>
      <c r="I12" s="24"/>
      <c r="J12" s="24"/>
      <c r="K12" s="189"/>
      <c r="L12" s="189"/>
      <c r="M12" s="189"/>
      <c r="N12" s="192"/>
      <c r="O12" s="25"/>
      <c r="P12" s="27"/>
      <c r="Q12" s="22"/>
    </row>
    <row r="13" spans="1:17" s="48" customFormat="1" ht="11.5" x14ac:dyDescent="0.35">
      <c r="A13" s="23"/>
      <c r="B13" s="46"/>
      <c r="C13" s="47"/>
      <c r="D13" s="23"/>
      <c r="E13" s="46"/>
      <c r="F13" s="47"/>
      <c r="G13" s="46"/>
      <c r="H13" s="24"/>
      <c r="I13" s="24"/>
      <c r="J13" s="24"/>
      <c r="K13" s="189"/>
      <c r="L13" s="189"/>
      <c r="M13" s="189"/>
      <c r="N13" s="24"/>
      <c r="O13" s="27"/>
      <c r="P13" s="27"/>
      <c r="Q13" s="22"/>
    </row>
    <row r="14" spans="1:17" s="48" customFormat="1" ht="11.5" x14ac:dyDescent="0.35">
      <c r="A14" s="23"/>
      <c r="B14" s="46"/>
      <c r="C14" s="47"/>
      <c r="D14" s="23"/>
      <c r="E14" s="46"/>
      <c r="F14" s="47"/>
      <c r="G14" s="46"/>
      <c r="H14" s="24"/>
      <c r="I14" s="24"/>
      <c r="J14" s="24"/>
      <c r="K14" s="189"/>
      <c r="L14" s="189"/>
      <c r="M14" s="189"/>
      <c r="N14" s="24"/>
      <c r="O14" s="27"/>
      <c r="P14" s="27"/>
      <c r="Q14" s="22"/>
    </row>
    <row r="15" spans="1:17" s="48" customFormat="1" ht="11.5" x14ac:dyDescent="0.35">
      <c r="A15" s="23"/>
      <c r="B15" s="483"/>
      <c r="C15" s="484"/>
      <c r="D15" s="23"/>
      <c r="E15" s="483"/>
      <c r="F15" s="484"/>
      <c r="G15" s="46"/>
      <c r="H15" s="24"/>
      <c r="I15" s="24"/>
      <c r="J15" s="24"/>
      <c r="K15" s="189"/>
      <c r="L15" s="189"/>
      <c r="M15" s="189"/>
      <c r="N15" s="24"/>
      <c r="O15" s="27"/>
      <c r="P15" s="27"/>
      <c r="Q15" s="22"/>
    </row>
    <row r="16" spans="1:17" s="48" customFormat="1" ht="11.5" x14ac:dyDescent="0.35">
      <c r="A16" s="23"/>
      <c r="B16" s="46"/>
      <c r="C16" s="47"/>
      <c r="D16" s="23"/>
      <c r="E16" s="46"/>
      <c r="F16" s="47"/>
      <c r="G16" s="46"/>
      <c r="H16" s="24"/>
      <c r="I16" s="24"/>
      <c r="J16" s="24"/>
      <c r="K16" s="189"/>
      <c r="L16" s="189"/>
      <c r="M16" s="189"/>
      <c r="N16" s="24"/>
      <c r="O16" s="27"/>
      <c r="P16" s="27"/>
      <c r="Q16" s="22"/>
    </row>
    <row r="17" spans="1:17" s="48" customFormat="1" ht="11.5" x14ac:dyDescent="0.35">
      <c r="A17" s="23"/>
      <c r="B17" s="46"/>
      <c r="C17" s="47"/>
      <c r="D17" s="23"/>
      <c r="E17" s="46"/>
      <c r="F17" s="47"/>
      <c r="G17" s="46"/>
      <c r="H17" s="24"/>
      <c r="I17" s="24"/>
      <c r="J17" s="24"/>
      <c r="K17" s="189"/>
      <c r="L17" s="189"/>
      <c r="M17" s="189"/>
      <c r="N17" s="24"/>
      <c r="O17" s="27"/>
      <c r="P17" s="27"/>
      <c r="Q17" s="22"/>
    </row>
    <row r="18" spans="1:17" s="48" customFormat="1" ht="11.5" x14ac:dyDescent="0.35">
      <c r="A18" s="23"/>
      <c r="B18" s="46"/>
      <c r="C18" s="47"/>
      <c r="D18" s="23"/>
      <c r="E18" s="46"/>
      <c r="F18" s="47"/>
      <c r="G18" s="46"/>
      <c r="H18" s="24"/>
      <c r="I18" s="24"/>
      <c r="J18" s="24"/>
      <c r="K18" s="189"/>
      <c r="L18" s="189"/>
      <c r="M18" s="189"/>
      <c r="N18" s="24"/>
      <c r="O18" s="27"/>
      <c r="P18" s="27"/>
      <c r="Q18" s="22"/>
    </row>
    <row r="19" spans="1:17" s="48" customFormat="1" ht="11.5" x14ac:dyDescent="0.35">
      <c r="A19" s="23"/>
      <c r="B19" s="46"/>
      <c r="C19" s="47"/>
      <c r="D19" s="23"/>
      <c r="E19" s="46"/>
      <c r="F19" s="47"/>
      <c r="G19" s="46"/>
      <c r="H19" s="24"/>
      <c r="I19" s="24"/>
      <c r="J19" s="24"/>
      <c r="K19" s="189"/>
      <c r="L19" s="189"/>
      <c r="M19" s="189"/>
      <c r="N19" s="24"/>
      <c r="O19" s="27"/>
      <c r="P19" s="27"/>
      <c r="Q19" s="22"/>
    </row>
    <row r="20" spans="1:17" s="48" customFormat="1" ht="11.5" x14ac:dyDescent="0.35">
      <c r="A20" s="23"/>
      <c r="B20" s="483"/>
      <c r="C20" s="484"/>
      <c r="D20" s="23"/>
      <c r="E20" s="483"/>
      <c r="F20" s="484"/>
      <c r="G20" s="46"/>
      <c r="H20" s="24"/>
      <c r="I20" s="24"/>
      <c r="J20" s="24"/>
      <c r="K20" s="189"/>
      <c r="L20" s="189"/>
      <c r="M20" s="189"/>
      <c r="N20" s="24"/>
      <c r="O20" s="27"/>
      <c r="P20" s="27"/>
      <c r="Q20" s="22"/>
    </row>
    <row r="21" spans="1:17" s="48" customFormat="1" ht="11.5" x14ac:dyDescent="0.35">
      <c r="A21" s="23"/>
      <c r="B21" s="46"/>
      <c r="C21" s="47"/>
      <c r="D21" s="23"/>
      <c r="E21" s="46"/>
      <c r="F21" s="47"/>
      <c r="G21" s="46"/>
      <c r="H21" s="24"/>
      <c r="I21" s="24"/>
      <c r="J21" s="24"/>
      <c r="K21" s="189"/>
      <c r="L21" s="189"/>
      <c r="M21" s="189"/>
      <c r="N21" s="24"/>
      <c r="O21" s="27"/>
      <c r="P21" s="27"/>
      <c r="Q21" s="22"/>
    </row>
    <row r="22" spans="1:17" s="48" customFormat="1" ht="11.5" x14ac:dyDescent="0.35">
      <c r="A22" s="23"/>
      <c r="B22" s="46"/>
      <c r="C22" s="47"/>
      <c r="D22" s="23"/>
      <c r="E22" s="46"/>
      <c r="F22" s="47"/>
      <c r="G22" s="46"/>
      <c r="H22" s="24"/>
      <c r="I22" s="24"/>
      <c r="J22" s="24"/>
      <c r="K22" s="189"/>
      <c r="L22" s="189"/>
      <c r="M22" s="189"/>
      <c r="N22" s="24"/>
      <c r="O22" s="27"/>
      <c r="P22" s="27"/>
      <c r="Q22" s="22"/>
    </row>
    <row r="23" spans="1:17" s="48" customFormat="1" ht="11.5" x14ac:dyDescent="0.35">
      <c r="A23" s="23"/>
      <c r="B23" s="46"/>
      <c r="C23" s="47"/>
      <c r="D23" s="23"/>
      <c r="E23" s="46"/>
      <c r="F23" s="47"/>
      <c r="G23" s="46"/>
      <c r="H23" s="24"/>
      <c r="I23" s="24"/>
      <c r="J23" s="24"/>
      <c r="K23" s="189"/>
      <c r="L23" s="189"/>
      <c r="M23" s="189"/>
      <c r="N23" s="24"/>
      <c r="O23" s="27"/>
      <c r="P23" s="27"/>
      <c r="Q23" s="22"/>
    </row>
    <row r="24" spans="1:17" s="48" customFormat="1" ht="11.5" x14ac:dyDescent="0.35">
      <c r="A24" s="23"/>
      <c r="B24" s="46"/>
      <c r="C24" s="47"/>
      <c r="D24" s="23"/>
      <c r="E24" s="46"/>
      <c r="F24" s="47"/>
      <c r="G24" s="46"/>
      <c r="H24" s="24"/>
      <c r="I24" s="24"/>
      <c r="J24" s="24"/>
      <c r="K24" s="189"/>
      <c r="L24" s="189"/>
      <c r="M24" s="189"/>
      <c r="N24" s="24"/>
      <c r="O24" s="27"/>
      <c r="P24" s="27"/>
      <c r="Q24" s="22"/>
    </row>
    <row r="25" spans="1:17" s="48" customFormat="1" ht="11.5" x14ac:dyDescent="0.35">
      <c r="A25" s="23"/>
      <c r="B25" s="483"/>
      <c r="C25" s="484"/>
      <c r="D25" s="23"/>
      <c r="E25" s="483"/>
      <c r="F25" s="484"/>
      <c r="G25" s="46"/>
      <c r="H25" s="24"/>
      <c r="I25" s="24"/>
      <c r="J25" s="24"/>
      <c r="K25" s="189"/>
      <c r="L25" s="189"/>
      <c r="M25" s="189"/>
      <c r="N25" s="24"/>
      <c r="O25" s="27"/>
      <c r="P25" s="27"/>
      <c r="Q25" s="22"/>
    </row>
    <row r="26" spans="1:17" s="48" customFormat="1" ht="11.5" x14ac:dyDescent="0.35">
      <c r="A26" s="23"/>
      <c r="B26" s="46"/>
      <c r="C26" s="47"/>
      <c r="D26" s="23"/>
      <c r="E26" s="46"/>
      <c r="F26" s="47"/>
      <c r="G26" s="46"/>
      <c r="H26" s="24"/>
      <c r="I26" s="24"/>
      <c r="J26" s="24"/>
      <c r="K26" s="189"/>
      <c r="L26" s="189"/>
      <c r="M26" s="189"/>
      <c r="N26" s="24"/>
      <c r="O26" s="27"/>
      <c r="P26" s="27"/>
      <c r="Q26" s="22"/>
    </row>
    <row r="27" spans="1:17" s="48" customFormat="1" ht="11.5" x14ac:dyDescent="0.35">
      <c r="A27" s="23"/>
      <c r="B27" s="46"/>
      <c r="C27" s="47"/>
      <c r="D27" s="23"/>
      <c r="E27" s="46"/>
      <c r="F27" s="47"/>
      <c r="G27" s="46"/>
      <c r="H27" s="24"/>
      <c r="I27" s="24"/>
      <c r="J27" s="24"/>
      <c r="K27" s="189"/>
      <c r="L27" s="189"/>
      <c r="M27" s="189"/>
      <c r="N27" s="24"/>
      <c r="O27" s="27"/>
      <c r="P27" s="27"/>
      <c r="Q27" s="22"/>
    </row>
    <row r="28" spans="1:17" s="48" customFormat="1" ht="11.5" x14ac:dyDescent="0.35">
      <c r="A28" s="23"/>
      <c r="B28" s="46"/>
      <c r="C28" s="47"/>
      <c r="D28" s="23"/>
      <c r="E28" s="46"/>
      <c r="F28" s="47"/>
      <c r="G28" s="46"/>
      <c r="H28" s="24"/>
      <c r="I28" s="24"/>
      <c r="J28" s="24"/>
      <c r="K28" s="189"/>
      <c r="L28" s="189"/>
      <c r="M28" s="189"/>
      <c r="N28" s="24"/>
      <c r="O28" s="27"/>
      <c r="P28" s="27"/>
      <c r="Q28" s="22"/>
    </row>
    <row r="29" spans="1:17" s="48" customFormat="1" ht="11.5" x14ac:dyDescent="0.35">
      <c r="A29" s="23"/>
      <c r="B29" s="46"/>
      <c r="C29" s="47"/>
      <c r="D29" s="23"/>
      <c r="E29" s="46"/>
      <c r="F29" s="47"/>
      <c r="G29" s="46"/>
      <c r="H29" s="24"/>
      <c r="I29" s="24"/>
      <c r="J29" s="24"/>
      <c r="K29" s="189"/>
      <c r="L29" s="189"/>
      <c r="M29" s="189"/>
      <c r="N29" s="24"/>
      <c r="O29" s="24"/>
      <c r="P29" s="24"/>
      <c r="Q29" s="22"/>
    </row>
    <row r="30" spans="1:17" s="4" customFormat="1" ht="11.5" x14ac:dyDescent="0.25">
      <c r="C30" s="14"/>
      <c r="F30" s="14"/>
      <c r="G30" s="14"/>
    </row>
    <row r="31" spans="1:17" s="4" customFormat="1" ht="14.5" customHeight="1" x14ac:dyDescent="0.25">
      <c r="O31" s="482" t="s">
        <v>231</v>
      </c>
      <c r="P31" s="482"/>
      <c r="Q31" s="482"/>
    </row>
    <row r="32" spans="1:17" s="4" customFormat="1" ht="14.5" customHeight="1" x14ac:dyDescent="0.25">
      <c r="O32" s="482" t="s">
        <v>226</v>
      </c>
      <c r="P32" s="482"/>
      <c r="Q32" s="482"/>
    </row>
    <row r="33" spans="1:17" s="4" customFormat="1" ht="11.5" x14ac:dyDescent="0.25"/>
    <row r="34" spans="1:17" s="4" customFormat="1" ht="11.5" x14ac:dyDescent="0.25"/>
    <row r="35" spans="1:17" s="4" customFormat="1" ht="11.5" x14ac:dyDescent="0.25"/>
    <row r="36" spans="1:17" s="4" customFormat="1" ht="11.5" x14ac:dyDescent="0.25"/>
    <row r="37" spans="1:17" s="4" customFormat="1" ht="11.5" x14ac:dyDescent="0.25">
      <c r="O37" s="477" t="s">
        <v>5</v>
      </c>
      <c r="P37" s="477"/>
      <c r="Q37" s="477"/>
    </row>
    <row r="38" spans="1:17" s="4" customFormat="1" ht="11.5" x14ac:dyDescent="0.25">
      <c r="O38" s="477" t="s">
        <v>232</v>
      </c>
      <c r="P38" s="477"/>
      <c r="Q38" s="477"/>
    </row>
    <row r="39" spans="1:17" s="4" customFormat="1" ht="11.5" x14ac:dyDescent="0.25">
      <c r="A39" s="478" t="s">
        <v>224</v>
      </c>
      <c r="B39" s="481"/>
      <c r="C39" s="481"/>
      <c r="D39" s="481"/>
      <c r="E39" s="481"/>
      <c r="F39" s="481"/>
      <c r="G39" s="479"/>
    </row>
    <row r="40" spans="1:17" s="4" customFormat="1" ht="11.5" x14ac:dyDescent="0.25">
      <c r="A40" s="2" t="s">
        <v>0</v>
      </c>
      <c r="B40" s="478" t="s">
        <v>7</v>
      </c>
      <c r="C40" s="479"/>
      <c r="D40" s="480" t="s">
        <v>5</v>
      </c>
      <c r="E40" s="480"/>
      <c r="F40" s="480"/>
      <c r="G40" s="2" t="s">
        <v>6</v>
      </c>
    </row>
    <row r="41" spans="1:17" s="4" customFormat="1" ht="17" customHeight="1" x14ac:dyDescent="0.25">
      <c r="A41" s="9">
        <v>1</v>
      </c>
      <c r="B41" s="474" t="s">
        <v>222</v>
      </c>
      <c r="C41" s="475"/>
      <c r="D41" s="476"/>
      <c r="E41" s="476"/>
      <c r="F41" s="476"/>
      <c r="G41" s="9"/>
    </row>
    <row r="42" spans="1:17" s="4" customFormat="1" ht="17" customHeight="1" x14ac:dyDescent="0.25">
      <c r="A42" s="9">
        <v>2</v>
      </c>
      <c r="B42" s="474" t="s">
        <v>223</v>
      </c>
      <c r="C42" s="475"/>
      <c r="D42" s="476"/>
      <c r="E42" s="476"/>
      <c r="F42" s="476"/>
      <c r="G42" s="9"/>
    </row>
    <row r="43" spans="1:17" s="4" customFormat="1" ht="17" customHeight="1" x14ac:dyDescent="0.25">
      <c r="A43" s="9">
        <v>3</v>
      </c>
      <c r="B43" s="474" t="s">
        <v>223</v>
      </c>
      <c r="C43" s="475"/>
      <c r="D43" s="476"/>
      <c r="E43" s="476"/>
      <c r="F43" s="476"/>
      <c r="G43" s="9"/>
    </row>
    <row r="44" spans="1:17" s="4" customFormat="1" ht="17" customHeight="1" x14ac:dyDescent="0.25">
      <c r="A44" s="9">
        <v>4</v>
      </c>
      <c r="B44" s="474" t="s">
        <v>223</v>
      </c>
      <c r="C44" s="475"/>
      <c r="D44" s="476"/>
      <c r="E44" s="476"/>
      <c r="F44" s="476"/>
      <c r="G44" s="9"/>
    </row>
    <row r="45" spans="1:17" s="4" customFormat="1" ht="11.5" x14ac:dyDescent="0.25"/>
    <row r="46" spans="1:17" s="4" customFormat="1" ht="11.5" x14ac:dyDescent="0.25"/>
    <row r="47" spans="1:17" s="4" customFormat="1" ht="11.5" x14ac:dyDescent="0.25"/>
    <row r="48" spans="1:17" s="4" customFormat="1" ht="11.5" x14ac:dyDescent="0.25"/>
    <row r="49" s="4" customFormat="1" ht="11.5" x14ac:dyDescent="0.25"/>
    <row r="50" s="4" customFormat="1" ht="11.5" x14ac:dyDescent="0.25"/>
    <row r="51" s="4" customFormat="1" ht="11.5" x14ac:dyDescent="0.25"/>
    <row r="52" s="4" customFormat="1" ht="11.5" x14ac:dyDescent="0.25"/>
    <row r="53" s="4" customFormat="1" ht="11.5" x14ac:dyDescent="0.25"/>
  </sheetData>
  <mergeCells count="33">
    <mergeCell ref="A1:Q1"/>
    <mergeCell ref="A3:C4"/>
    <mergeCell ref="D3:F4"/>
    <mergeCell ref="G3:G4"/>
    <mergeCell ref="H3:J3"/>
    <mergeCell ref="K3:M3"/>
    <mergeCell ref="N3:P3"/>
    <mergeCell ref="Q3:Q4"/>
    <mergeCell ref="B5:C5"/>
    <mergeCell ref="E5:F5"/>
    <mergeCell ref="B10:C10"/>
    <mergeCell ref="E10:F10"/>
    <mergeCell ref="B15:C15"/>
    <mergeCell ref="E15:F15"/>
    <mergeCell ref="O31:Q31"/>
    <mergeCell ref="O32:Q32"/>
    <mergeCell ref="O37:Q37"/>
    <mergeCell ref="B20:C20"/>
    <mergeCell ref="E20:F20"/>
    <mergeCell ref="B25:C25"/>
    <mergeCell ref="E25:F25"/>
    <mergeCell ref="B44:C44"/>
    <mergeCell ref="D42:F42"/>
    <mergeCell ref="D43:F43"/>
    <mergeCell ref="D44:F44"/>
    <mergeCell ref="O38:Q38"/>
    <mergeCell ref="B40:C40"/>
    <mergeCell ref="D40:F40"/>
    <mergeCell ref="A39:G39"/>
    <mergeCell ref="B41:C41"/>
    <mergeCell ref="D41:F41"/>
    <mergeCell ref="B42:C42"/>
    <mergeCell ref="B43:C43"/>
  </mergeCells>
  <pageMargins left="0" right="0.39370078740157483" top="0.59055118110236227" bottom="0.39370078740157483" header="0.31496062992125984" footer="0.31496062992125984"/>
  <pageSetup paperSize="9" orientation="landscape" horizontalDpi="4294967293"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61"/>
  <sheetViews>
    <sheetView topLeftCell="G1" workbookViewId="0">
      <selection activeCell="I8" sqref="I8:L8"/>
    </sheetView>
  </sheetViews>
  <sheetFormatPr defaultRowHeight="14.5" x14ac:dyDescent="0.35"/>
  <cols>
    <col min="1" max="5" width="2.90625" style="4" customWidth="1"/>
    <col min="6" max="6" width="15.90625" style="4" customWidth="1"/>
    <col min="7" max="11" width="2.6328125" customWidth="1"/>
    <col min="12" max="12" width="20.6328125" customWidth="1"/>
    <col min="13" max="17" width="2.6328125" customWidth="1"/>
    <col min="18" max="18" width="14.1796875" customWidth="1"/>
    <col min="19" max="20" width="20.6328125" customWidth="1"/>
    <col min="21" max="21" width="18" customWidth="1"/>
    <col min="22" max="26" width="2.6328125" customWidth="1"/>
    <col min="27" max="27" width="14.1796875" customWidth="1"/>
  </cols>
  <sheetData>
    <row r="1" spans="1:27" s="3" customFormat="1" ht="15.5" x14ac:dyDescent="0.35">
      <c r="A1" s="487" t="s">
        <v>381</v>
      </c>
      <c r="B1" s="487"/>
      <c r="C1" s="487"/>
      <c r="D1" s="487"/>
      <c r="E1" s="487"/>
      <c r="F1" s="487"/>
      <c r="G1" s="487"/>
      <c r="H1" s="487"/>
      <c r="I1" s="487"/>
      <c r="J1" s="487"/>
      <c r="K1" s="487"/>
      <c r="L1" s="487"/>
      <c r="M1" s="487"/>
      <c r="N1" s="487"/>
      <c r="O1" s="487"/>
      <c r="P1" s="487"/>
      <c r="Q1" s="487"/>
      <c r="R1" s="487"/>
      <c r="S1" s="487"/>
      <c r="T1" s="487"/>
      <c r="U1" s="487"/>
      <c r="V1" s="487"/>
      <c r="W1" s="487"/>
      <c r="X1" s="487"/>
      <c r="Y1" s="487"/>
      <c r="Z1" s="487"/>
      <c r="AA1" s="487"/>
    </row>
    <row r="3" spans="1:27" x14ac:dyDescent="0.35">
      <c r="A3" s="507" t="s">
        <v>218</v>
      </c>
      <c r="B3" s="508"/>
      <c r="C3" s="508"/>
      <c r="D3" s="508"/>
      <c r="E3" s="508"/>
      <c r="F3" s="509"/>
      <c r="G3" s="480" t="s">
        <v>217</v>
      </c>
      <c r="H3" s="480"/>
      <c r="I3" s="480"/>
      <c r="J3" s="480"/>
      <c r="K3" s="480"/>
      <c r="L3" s="480"/>
      <c r="M3" s="480" t="s">
        <v>2</v>
      </c>
      <c r="N3" s="480"/>
      <c r="O3" s="480"/>
      <c r="P3" s="480"/>
      <c r="Q3" s="480"/>
      <c r="R3" s="480"/>
      <c r="S3" s="480" t="s">
        <v>8</v>
      </c>
      <c r="T3" s="494" t="s">
        <v>208</v>
      </c>
      <c r="U3" s="488" t="s">
        <v>219</v>
      </c>
      <c r="V3" s="489"/>
      <c r="W3" s="489"/>
      <c r="X3" s="489"/>
      <c r="Y3" s="489"/>
      <c r="Z3" s="489"/>
      <c r="AA3" s="490"/>
    </row>
    <row r="4" spans="1:27" s="7" customFormat="1" ht="14.5" customHeight="1" x14ac:dyDescent="0.35">
      <c r="A4" s="507"/>
      <c r="B4" s="508"/>
      <c r="C4" s="508"/>
      <c r="D4" s="508"/>
      <c r="E4" s="508"/>
      <c r="F4" s="509"/>
      <c r="G4" s="480"/>
      <c r="H4" s="480"/>
      <c r="I4" s="480"/>
      <c r="J4" s="480"/>
      <c r="K4" s="480"/>
      <c r="L4" s="480"/>
      <c r="M4" s="480"/>
      <c r="N4" s="480"/>
      <c r="O4" s="480"/>
      <c r="P4" s="480"/>
      <c r="Q4" s="480"/>
      <c r="R4" s="480"/>
      <c r="S4" s="480"/>
      <c r="T4" s="495"/>
      <c r="U4" s="2" t="s">
        <v>220</v>
      </c>
      <c r="V4" s="478" t="s">
        <v>2</v>
      </c>
      <c r="W4" s="481"/>
      <c r="X4" s="481"/>
      <c r="Y4" s="481"/>
      <c r="Z4" s="481"/>
      <c r="AA4" s="479"/>
    </row>
    <row r="5" spans="1:27" s="48" customFormat="1" ht="39.5" customHeight="1" x14ac:dyDescent="0.35">
      <c r="A5" s="23"/>
      <c r="B5" s="503"/>
      <c r="C5" s="503"/>
      <c r="D5" s="503"/>
      <c r="E5" s="503"/>
      <c r="F5" s="504"/>
      <c r="G5" s="116">
        <v>1</v>
      </c>
      <c r="H5" s="483" t="s">
        <v>384</v>
      </c>
      <c r="I5" s="483"/>
      <c r="J5" s="483"/>
      <c r="K5" s="483"/>
      <c r="L5" s="484"/>
      <c r="M5" s="23"/>
      <c r="N5" s="483" t="s">
        <v>379</v>
      </c>
      <c r="O5" s="483"/>
      <c r="P5" s="483"/>
      <c r="Q5" s="483"/>
      <c r="R5" s="484"/>
      <c r="S5" s="22" t="s">
        <v>382</v>
      </c>
      <c r="T5" s="22" t="s">
        <v>391</v>
      </c>
      <c r="U5" s="47" t="s">
        <v>393</v>
      </c>
      <c r="V5" s="117" t="s">
        <v>415</v>
      </c>
      <c r="W5" s="483" t="s">
        <v>379</v>
      </c>
      <c r="X5" s="483"/>
      <c r="Y5" s="483"/>
      <c r="Z5" s="483"/>
      <c r="AA5" s="484"/>
    </row>
    <row r="6" spans="1:27" s="48" customFormat="1" ht="68.5" customHeight="1" x14ac:dyDescent="0.35">
      <c r="A6" s="23"/>
      <c r="B6" s="46"/>
      <c r="C6" s="503"/>
      <c r="D6" s="503"/>
      <c r="E6" s="503"/>
      <c r="F6" s="504"/>
      <c r="G6" s="23"/>
      <c r="H6" s="115" t="s">
        <v>394</v>
      </c>
      <c r="I6" s="483" t="s">
        <v>385</v>
      </c>
      <c r="J6" s="483"/>
      <c r="K6" s="483"/>
      <c r="L6" s="484"/>
      <c r="M6" s="23"/>
      <c r="N6" s="46"/>
      <c r="O6" s="505" t="s">
        <v>380</v>
      </c>
      <c r="P6" s="505"/>
      <c r="Q6" s="505"/>
      <c r="R6" s="506"/>
      <c r="S6" s="22" t="s">
        <v>389</v>
      </c>
      <c r="T6" s="22" t="s">
        <v>390</v>
      </c>
      <c r="U6" s="66"/>
      <c r="V6" s="117" t="s">
        <v>394</v>
      </c>
      <c r="W6" s="46"/>
      <c r="X6" s="505" t="s">
        <v>380</v>
      </c>
      <c r="Y6" s="505"/>
      <c r="Z6" s="505"/>
      <c r="AA6" s="506"/>
    </row>
    <row r="7" spans="1:27" s="48" customFormat="1" ht="65.5" customHeight="1" x14ac:dyDescent="0.35">
      <c r="A7" s="23"/>
      <c r="B7" s="46"/>
      <c r="C7" s="46"/>
      <c r="D7" s="503"/>
      <c r="E7" s="503"/>
      <c r="F7" s="504"/>
      <c r="G7" s="23"/>
      <c r="H7" s="46"/>
      <c r="I7" s="46"/>
      <c r="J7" s="483" t="s">
        <v>386</v>
      </c>
      <c r="K7" s="483"/>
      <c r="L7" s="484"/>
      <c r="M7" s="23"/>
      <c r="N7" s="46"/>
      <c r="O7" s="46"/>
      <c r="P7" s="505" t="s">
        <v>387</v>
      </c>
      <c r="Q7" s="505"/>
      <c r="R7" s="506"/>
      <c r="S7" s="22" t="s">
        <v>388</v>
      </c>
      <c r="T7" s="22" t="s">
        <v>392</v>
      </c>
      <c r="U7" s="66"/>
      <c r="V7" s="118" t="s">
        <v>395</v>
      </c>
      <c r="W7" s="46"/>
      <c r="X7" s="505" t="s">
        <v>397</v>
      </c>
      <c r="Y7" s="505"/>
      <c r="Z7" s="505"/>
      <c r="AA7" s="506"/>
    </row>
    <row r="8" spans="1:27" s="48" customFormat="1" ht="56.5" customHeight="1" x14ac:dyDescent="0.35">
      <c r="A8" s="23"/>
      <c r="B8" s="46"/>
      <c r="C8" s="46"/>
      <c r="D8" s="46"/>
      <c r="E8" s="46"/>
      <c r="F8" s="47"/>
      <c r="G8" s="23"/>
      <c r="H8" s="115" t="s">
        <v>395</v>
      </c>
      <c r="I8" s="483" t="s">
        <v>396</v>
      </c>
      <c r="J8" s="483"/>
      <c r="K8" s="483"/>
      <c r="L8" s="484"/>
      <c r="M8" s="23"/>
      <c r="N8" s="46"/>
      <c r="O8" s="505" t="s">
        <v>397</v>
      </c>
      <c r="P8" s="505"/>
      <c r="Q8" s="505"/>
      <c r="R8" s="506"/>
      <c r="S8" s="22" t="s">
        <v>406</v>
      </c>
      <c r="T8" s="22" t="s">
        <v>407</v>
      </c>
      <c r="U8" s="66"/>
      <c r="V8" s="23"/>
      <c r="W8" s="46"/>
      <c r="X8" s="505"/>
      <c r="Y8" s="505"/>
      <c r="Z8" s="505"/>
      <c r="AA8" s="506"/>
    </row>
    <row r="9" spans="1:27" s="48" customFormat="1" ht="36.5" customHeight="1" x14ac:dyDescent="0.35">
      <c r="A9" s="23"/>
      <c r="B9" s="46"/>
      <c r="C9" s="46"/>
      <c r="D9" s="46"/>
      <c r="E9" s="46"/>
      <c r="F9" s="47"/>
      <c r="G9" s="23"/>
      <c r="H9" s="46"/>
      <c r="I9" s="46"/>
      <c r="J9" s="483" t="s">
        <v>398</v>
      </c>
      <c r="K9" s="483"/>
      <c r="L9" s="484"/>
      <c r="M9" s="23"/>
      <c r="N9" s="46"/>
      <c r="O9" s="46"/>
      <c r="P9" s="505" t="s">
        <v>402</v>
      </c>
      <c r="Q9" s="505"/>
      <c r="R9" s="506"/>
      <c r="S9" s="22" t="s">
        <v>408</v>
      </c>
      <c r="T9" s="22" t="s">
        <v>408</v>
      </c>
      <c r="U9" s="66"/>
      <c r="V9" s="23"/>
      <c r="W9" s="46"/>
      <c r="X9" s="46"/>
      <c r="Y9" s="505"/>
      <c r="Z9" s="505"/>
      <c r="AA9" s="506"/>
    </row>
    <row r="10" spans="1:27" s="48" customFormat="1" ht="64" customHeight="1" x14ac:dyDescent="0.35">
      <c r="A10" s="23"/>
      <c r="B10" s="46"/>
      <c r="C10" s="46"/>
      <c r="D10" s="46"/>
      <c r="E10" s="46"/>
      <c r="F10" s="47"/>
      <c r="G10" s="23"/>
      <c r="H10" s="46"/>
      <c r="I10" s="46"/>
      <c r="J10" s="483" t="s">
        <v>399</v>
      </c>
      <c r="K10" s="483"/>
      <c r="L10" s="484"/>
      <c r="M10" s="23"/>
      <c r="N10" s="46"/>
      <c r="O10" s="46"/>
      <c r="P10" s="505" t="s">
        <v>403</v>
      </c>
      <c r="Q10" s="505"/>
      <c r="R10" s="506"/>
      <c r="S10" s="22" t="s">
        <v>409</v>
      </c>
      <c r="T10" s="22" t="s">
        <v>412</v>
      </c>
      <c r="U10" s="66"/>
      <c r="V10" s="23"/>
      <c r="W10" s="46"/>
      <c r="X10" s="46"/>
      <c r="Y10" s="114"/>
      <c r="Z10" s="114"/>
      <c r="AA10" s="66"/>
    </row>
    <row r="11" spans="1:27" s="48" customFormat="1" ht="58.5" customHeight="1" x14ac:dyDescent="0.35">
      <c r="A11" s="23"/>
      <c r="B11" s="46"/>
      <c r="C11" s="46"/>
      <c r="D11" s="46"/>
      <c r="E11" s="46"/>
      <c r="F11" s="47"/>
      <c r="G11" s="23"/>
      <c r="H11" s="46"/>
      <c r="I11" s="46"/>
      <c r="J11" s="483" t="s">
        <v>400</v>
      </c>
      <c r="K11" s="483"/>
      <c r="L11" s="484"/>
      <c r="M11" s="23"/>
      <c r="N11" s="46"/>
      <c r="O11" s="46"/>
      <c r="P11" s="505" t="s">
        <v>404</v>
      </c>
      <c r="Q11" s="505"/>
      <c r="R11" s="506"/>
      <c r="S11" s="22" t="s">
        <v>410</v>
      </c>
      <c r="T11" s="22" t="s">
        <v>411</v>
      </c>
      <c r="U11" s="66"/>
      <c r="V11" s="23"/>
      <c r="W11" s="46"/>
      <c r="X11" s="46"/>
      <c r="Y11" s="114"/>
      <c r="Z11" s="114"/>
      <c r="AA11" s="66"/>
    </row>
    <row r="12" spans="1:27" s="48" customFormat="1" ht="53" customHeight="1" x14ac:dyDescent="0.35">
      <c r="A12" s="23"/>
      <c r="B12" s="46"/>
      <c r="C12" s="46"/>
      <c r="D12" s="46"/>
      <c r="E12" s="46"/>
      <c r="F12" s="47"/>
      <c r="G12" s="23"/>
      <c r="H12" s="46"/>
      <c r="I12" s="46"/>
      <c r="J12" s="483" t="s">
        <v>401</v>
      </c>
      <c r="K12" s="483"/>
      <c r="L12" s="484"/>
      <c r="M12" s="23"/>
      <c r="N12" s="46"/>
      <c r="O12" s="46"/>
      <c r="P12" s="505" t="s">
        <v>405</v>
      </c>
      <c r="Q12" s="505"/>
      <c r="R12" s="506"/>
      <c r="S12" s="22" t="s">
        <v>413</v>
      </c>
      <c r="T12" s="22" t="s">
        <v>414</v>
      </c>
      <c r="U12" s="66"/>
      <c r="V12" s="23"/>
      <c r="W12" s="46"/>
      <c r="X12" s="46"/>
      <c r="Y12" s="114"/>
      <c r="Z12" s="114"/>
      <c r="AA12" s="66"/>
    </row>
    <row r="13" spans="1:27" s="48" customFormat="1" ht="11.5" x14ac:dyDescent="0.35">
      <c r="A13" s="23"/>
      <c r="B13" s="46"/>
      <c r="C13" s="46"/>
      <c r="D13" s="46"/>
      <c r="E13" s="46"/>
      <c r="F13" s="47"/>
      <c r="G13" s="23"/>
      <c r="H13" s="46"/>
      <c r="I13" s="46"/>
      <c r="J13" s="46"/>
      <c r="K13" s="65" t="s">
        <v>212</v>
      </c>
      <c r="L13" s="47"/>
      <c r="M13" s="23"/>
      <c r="N13" s="46"/>
      <c r="O13" s="46"/>
      <c r="P13" s="46"/>
      <c r="Q13" s="505" t="s">
        <v>215</v>
      </c>
      <c r="R13" s="506"/>
      <c r="S13" s="22"/>
      <c r="T13" s="22"/>
      <c r="U13" s="66"/>
      <c r="V13" s="23"/>
      <c r="W13" s="46"/>
      <c r="X13" s="46"/>
      <c r="Y13" s="46"/>
      <c r="Z13" s="505" t="s">
        <v>215</v>
      </c>
      <c r="AA13" s="506"/>
    </row>
    <row r="14" spans="1:27" s="48" customFormat="1" ht="11.5" x14ac:dyDescent="0.35">
      <c r="A14" s="23"/>
      <c r="B14" s="46"/>
      <c r="C14" s="46"/>
      <c r="D14" s="46"/>
      <c r="E14" s="46"/>
      <c r="F14" s="47"/>
      <c r="G14" s="23"/>
      <c r="H14" s="46"/>
      <c r="I14" s="46"/>
      <c r="J14" s="46"/>
      <c r="K14" s="46"/>
      <c r="L14" s="47" t="s">
        <v>213</v>
      </c>
      <c r="M14" s="23"/>
      <c r="N14" s="46"/>
      <c r="O14" s="46"/>
      <c r="P14" s="46"/>
      <c r="Q14" s="46"/>
      <c r="R14" s="47" t="s">
        <v>216</v>
      </c>
      <c r="S14" s="22"/>
      <c r="T14" s="22"/>
      <c r="U14" s="47"/>
      <c r="V14" s="23"/>
      <c r="W14" s="46"/>
      <c r="X14" s="46"/>
      <c r="Y14" s="46"/>
      <c r="Z14" s="46"/>
      <c r="AA14" s="47" t="s">
        <v>216</v>
      </c>
    </row>
    <row r="15" spans="1:27" s="48" customFormat="1" ht="11.5" customHeight="1" x14ac:dyDescent="0.35">
      <c r="A15" s="23"/>
      <c r="B15" s="46"/>
      <c r="C15" s="46"/>
      <c r="D15" s="46"/>
      <c r="E15" s="46"/>
      <c r="F15" s="47"/>
      <c r="G15" s="23">
        <v>3</v>
      </c>
      <c r="H15" s="483" t="s">
        <v>209</v>
      </c>
      <c r="I15" s="483"/>
      <c r="J15" s="483"/>
      <c r="K15" s="483"/>
      <c r="L15" s="484"/>
      <c r="M15" s="23"/>
      <c r="N15" s="483" t="s">
        <v>214</v>
      </c>
      <c r="O15" s="483"/>
      <c r="P15" s="483"/>
      <c r="Q15" s="483"/>
      <c r="R15" s="484"/>
      <c r="S15" s="22"/>
      <c r="T15" s="22"/>
      <c r="U15" s="47"/>
      <c r="V15" s="23"/>
      <c r="W15" s="483" t="s">
        <v>214</v>
      </c>
      <c r="X15" s="483"/>
      <c r="Y15" s="483"/>
      <c r="Z15" s="483"/>
      <c r="AA15" s="484"/>
    </row>
    <row r="16" spans="1:27" s="48" customFormat="1" ht="11.5" x14ac:dyDescent="0.35">
      <c r="A16" s="23"/>
      <c r="B16" s="46"/>
      <c r="C16" s="46"/>
      <c r="D16" s="46"/>
      <c r="E16" s="46"/>
      <c r="F16" s="47"/>
      <c r="G16" s="23"/>
      <c r="H16" s="46"/>
      <c r="I16" s="65" t="s">
        <v>210</v>
      </c>
      <c r="J16" s="46"/>
      <c r="K16" s="46"/>
      <c r="L16" s="47"/>
      <c r="M16" s="23"/>
      <c r="N16" s="46"/>
      <c r="O16" s="505" t="s">
        <v>215</v>
      </c>
      <c r="P16" s="505"/>
      <c r="Q16" s="505"/>
      <c r="R16" s="506"/>
      <c r="S16" s="22"/>
      <c r="T16" s="22"/>
      <c r="U16" s="66"/>
      <c r="V16" s="23"/>
      <c r="W16" s="46"/>
      <c r="X16" s="505" t="s">
        <v>215</v>
      </c>
      <c r="Y16" s="505"/>
      <c r="Z16" s="505"/>
      <c r="AA16" s="506"/>
    </row>
    <row r="17" spans="1:27" s="48" customFormat="1" ht="11.5" x14ac:dyDescent="0.35">
      <c r="A17" s="23"/>
      <c r="B17" s="46"/>
      <c r="C17" s="46"/>
      <c r="D17" s="46"/>
      <c r="E17" s="46"/>
      <c r="F17" s="47"/>
      <c r="G17" s="23"/>
      <c r="H17" s="46"/>
      <c r="I17" s="46"/>
      <c r="J17" s="65" t="s">
        <v>211</v>
      </c>
      <c r="K17" s="65"/>
      <c r="L17" s="47"/>
      <c r="M17" s="23"/>
      <c r="N17" s="46"/>
      <c r="O17" s="46"/>
      <c r="P17" s="505" t="s">
        <v>215</v>
      </c>
      <c r="Q17" s="505"/>
      <c r="R17" s="506"/>
      <c r="S17" s="22"/>
      <c r="T17" s="22"/>
      <c r="U17" s="66"/>
      <c r="V17" s="23"/>
      <c r="W17" s="46"/>
      <c r="X17" s="46"/>
      <c r="Y17" s="505" t="s">
        <v>215</v>
      </c>
      <c r="Z17" s="505"/>
      <c r="AA17" s="506"/>
    </row>
    <row r="18" spans="1:27" s="48" customFormat="1" ht="11.5" x14ac:dyDescent="0.35">
      <c r="A18" s="23"/>
      <c r="B18" s="46"/>
      <c r="C18" s="46"/>
      <c r="D18" s="46"/>
      <c r="E18" s="46"/>
      <c r="F18" s="47"/>
      <c r="G18" s="23"/>
      <c r="H18" s="46"/>
      <c r="I18" s="46"/>
      <c r="J18" s="46"/>
      <c r="K18" s="65" t="s">
        <v>212</v>
      </c>
      <c r="L18" s="47"/>
      <c r="M18" s="23"/>
      <c r="N18" s="46"/>
      <c r="O18" s="46"/>
      <c r="P18" s="46"/>
      <c r="Q18" s="505" t="s">
        <v>215</v>
      </c>
      <c r="R18" s="506"/>
      <c r="S18" s="22"/>
      <c r="T18" s="22"/>
      <c r="U18" s="66"/>
      <c r="V18" s="23"/>
      <c r="W18" s="46"/>
      <c r="X18" s="46"/>
      <c r="Y18" s="46"/>
      <c r="Z18" s="505" t="s">
        <v>215</v>
      </c>
      <c r="AA18" s="506"/>
    </row>
    <row r="19" spans="1:27" s="48" customFormat="1" ht="11.5" x14ac:dyDescent="0.35">
      <c r="A19" s="23"/>
      <c r="B19" s="46"/>
      <c r="C19" s="46"/>
      <c r="D19" s="46"/>
      <c r="E19" s="46"/>
      <c r="F19" s="47"/>
      <c r="G19" s="23"/>
      <c r="H19" s="46"/>
      <c r="I19" s="46"/>
      <c r="J19" s="46"/>
      <c r="K19" s="46"/>
      <c r="L19" s="47" t="s">
        <v>213</v>
      </c>
      <c r="M19" s="23"/>
      <c r="N19" s="46"/>
      <c r="O19" s="46"/>
      <c r="P19" s="46"/>
      <c r="Q19" s="46"/>
      <c r="R19" s="47" t="s">
        <v>216</v>
      </c>
      <c r="S19" s="22"/>
      <c r="T19" s="22"/>
      <c r="U19" s="47"/>
      <c r="V19" s="23"/>
      <c r="W19" s="46"/>
      <c r="X19" s="46"/>
      <c r="Y19" s="46"/>
      <c r="Z19" s="46"/>
      <c r="AA19" s="47" t="s">
        <v>216</v>
      </c>
    </row>
    <row r="20" spans="1:27" s="48" customFormat="1" ht="11.5" customHeight="1" x14ac:dyDescent="0.35">
      <c r="A20" s="23"/>
      <c r="B20" s="46"/>
      <c r="C20" s="46"/>
      <c r="D20" s="46"/>
      <c r="E20" s="46"/>
      <c r="F20" s="47"/>
      <c r="G20" s="23">
        <v>4</v>
      </c>
      <c r="H20" s="483" t="s">
        <v>209</v>
      </c>
      <c r="I20" s="483"/>
      <c r="J20" s="483"/>
      <c r="K20" s="483"/>
      <c r="L20" s="484"/>
      <c r="M20" s="23"/>
      <c r="N20" s="483" t="s">
        <v>214</v>
      </c>
      <c r="O20" s="483"/>
      <c r="P20" s="483"/>
      <c r="Q20" s="483"/>
      <c r="R20" s="484"/>
      <c r="S20" s="22"/>
      <c r="T20" s="22"/>
      <c r="U20" s="47"/>
      <c r="V20" s="23"/>
      <c r="W20" s="483" t="s">
        <v>214</v>
      </c>
      <c r="X20" s="483"/>
      <c r="Y20" s="483"/>
      <c r="Z20" s="483"/>
      <c r="AA20" s="484"/>
    </row>
    <row r="21" spans="1:27" s="48" customFormat="1" ht="11.5" x14ac:dyDescent="0.35">
      <c r="A21" s="23"/>
      <c r="B21" s="46"/>
      <c r="C21" s="46"/>
      <c r="D21" s="46"/>
      <c r="E21" s="46"/>
      <c r="F21" s="47"/>
      <c r="G21" s="23"/>
      <c r="H21" s="46"/>
      <c r="I21" s="65" t="s">
        <v>210</v>
      </c>
      <c r="J21" s="46"/>
      <c r="K21" s="46"/>
      <c r="L21" s="47"/>
      <c r="M21" s="23"/>
      <c r="N21" s="46"/>
      <c r="O21" s="505" t="s">
        <v>215</v>
      </c>
      <c r="P21" s="505"/>
      <c r="Q21" s="505"/>
      <c r="R21" s="506"/>
      <c r="S21" s="22"/>
      <c r="T21" s="22"/>
      <c r="U21" s="66"/>
      <c r="V21" s="23"/>
      <c r="W21" s="46"/>
      <c r="X21" s="505" t="s">
        <v>215</v>
      </c>
      <c r="Y21" s="505"/>
      <c r="Z21" s="505"/>
      <c r="AA21" s="506"/>
    </row>
    <row r="22" spans="1:27" s="48" customFormat="1" ht="11.5" x14ac:dyDescent="0.35">
      <c r="A22" s="23"/>
      <c r="B22" s="46"/>
      <c r="C22" s="46"/>
      <c r="D22" s="46"/>
      <c r="E22" s="46"/>
      <c r="F22" s="47"/>
      <c r="G22" s="23"/>
      <c r="H22" s="46"/>
      <c r="I22" s="46"/>
      <c r="J22" s="65" t="s">
        <v>211</v>
      </c>
      <c r="K22" s="65"/>
      <c r="L22" s="47"/>
      <c r="M22" s="23"/>
      <c r="N22" s="46"/>
      <c r="O22" s="46"/>
      <c r="P22" s="505" t="s">
        <v>215</v>
      </c>
      <c r="Q22" s="505"/>
      <c r="R22" s="506"/>
      <c r="S22" s="22"/>
      <c r="T22" s="22"/>
      <c r="U22" s="66"/>
      <c r="V22" s="23"/>
      <c r="W22" s="46"/>
      <c r="X22" s="46"/>
      <c r="Y22" s="505" t="s">
        <v>215</v>
      </c>
      <c r="Z22" s="505"/>
      <c r="AA22" s="506"/>
    </row>
    <row r="23" spans="1:27" s="48" customFormat="1" ht="11.5" x14ac:dyDescent="0.35">
      <c r="A23" s="23"/>
      <c r="B23" s="46"/>
      <c r="C23" s="46"/>
      <c r="D23" s="46"/>
      <c r="E23" s="46"/>
      <c r="F23" s="47"/>
      <c r="G23" s="23"/>
      <c r="H23" s="46"/>
      <c r="I23" s="46"/>
      <c r="J23" s="46"/>
      <c r="K23" s="65" t="s">
        <v>212</v>
      </c>
      <c r="L23" s="47"/>
      <c r="M23" s="23"/>
      <c r="N23" s="46"/>
      <c r="O23" s="46"/>
      <c r="P23" s="46"/>
      <c r="Q23" s="505" t="s">
        <v>215</v>
      </c>
      <c r="R23" s="506"/>
      <c r="S23" s="22"/>
      <c r="T23" s="22"/>
      <c r="U23" s="66"/>
      <c r="V23" s="23"/>
      <c r="W23" s="46"/>
      <c r="X23" s="46"/>
      <c r="Y23" s="46"/>
      <c r="Z23" s="505" t="s">
        <v>215</v>
      </c>
      <c r="AA23" s="506"/>
    </row>
    <row r="24" spans="1:27" s="48" customFormat="1" ht="11.5" x14ac:dyDescent="0.35">
      <c r="A24" s="23"/>
      <c r="B24" s="46"/>
      <c r="C24" s="46"/>
      <c r="D24" s="46"/>
      <c r="E24" s="46"/>
      <c r="F24" s="47"/>
      <c r="G24" s="23"/>
      <c r="H24" s="46"/>
      <c r="I24" s="46"/>
      <c r="J24" s="46"/>
      <c r="K24" s="46"/>
      <c r="L24" s="47" t="s">
        <v>213</v>
      </c>
      <c r="M24" s="23"/>
      <c r="N24" s="46"/>
      <c r="O24" s="46"/>
      <c r="P24" s="46"/>
      <c r="Q24" s="46"/>
      <c r="R24" s="47" t="s">
        <v>216</v>
      </c>
      <c r="S24" s="22"/>
      <c r="T24" s="22"/>
      <c r="U24" s="47"/>
      <c r="V24" s="23"/>
      <c r="W24" s="46"/>
      <c r="X24" s="46"/>
      <c r="Y24" s="46"/>
      <c r="Z24" s="46"/>
      <c r="AA24" s="47" t="s">
        <v>216</v>
      </c>
    </row>
    <row r="25" spans="1:27" s="48" customFormat="1" ht="11.5" customHeight="1" x14ac:dyDescent="0.35">
      <c r="A25" s="23"/>
      <c r="B25" s="46"/>
      <c r="C25" s="46"/>
      <c r="D25" s="46"/>
      <c r="E25" s="46"/>
      <c r="F25" s="47"/>
      <c r="G25" s="23">
        <v>5</v>
      </c>
      <c r="H25" s="483" t="s">
        <v>209</v>
      </c>
      <c r="I25" s="483"/>
      <c r="J25" s="483"/>
      <c r="K25" s="483"/>
      <c r="L25" s="484"/>
      <c r="M25" s="23"/>
      <c r="N25" s="483" t="s">
        <v>214</v>
      </c>
      <c r="O25" s="483"/>
      <c r="P25" s="483"/>
      <c r="Q25" s="483"/>
      <c r="R25" s="484"/>
      <c r="S25" s="22"/>
      <c r="T25" s="22"/>
      <c r="U25" s="47"/>
      <c r="V25" s="23"/>
      <c r="W25" s="483" t="s">
        <v>214</v>
      </c>
      <c r="X25" s="483"/>
      <c r="Y25" s="483"/>
      <c r="Z25" s="483"/>
      <c r="AA25" s="484"/>
    </row>
    <row r="26" spans="1:27" s="48" customFormat="1" ht="11.5" x14ac:dyDescent="0.35">
      <c r="A26" s="23"/>
      <c r="B26" s="46"/>
      <c r="C26" s="46"/>
      <c r="D26" s="46"/>
      <c r="E26" s="46"/>
      <c r="F26" s="47"/>
      <c r="G26" s="23"/>
      <c r="H26" s="46"/>
      <c r="I26" s="65" t="s">
        <v>210</v>
      </c>
      <c r="J26" s="46"/>
      <c r="K26" s="46"/>
      <c r="L26" s="47"/>
      <c r="M26" s="23"/>
      <c r="N26" s="46"/>
      <c r="O26" s="505" t="s">
        <v>215</v>
      </c>
      <c r="P26" s="505"/>
      <c r="Q26" s="505"/>
      <c r="R26" s="506"/>
      <c r="S26" s="22"/>
      <c r="T26" s="22"/>
      <c r="U26" s="66"/>
      <c r="V26" s="23"/>
      <c r="W26" s="46"/>
      <c r="X26" s="505" t="s">
        <v>215</v>
      </c>
      <c r="Y26" s="505"/>
      <c r="Z26" s="505"/>
      <c r="AA26" s="506"/>
    </row>
    <row r="27" spans="1:27" s="48" customFormat="1" ht="11.5" x14ac:dyDescent="0.35">
      <c r="A27" s="23"/>
      <c r="B27" s="46"/>
      <c r="C27" s="46"/>
      <c r="D27" s="46"/>
      <c r="E27" s="46"/>
      <c r="F27" s="47"/>
      <c r="G27" s="23"/>
      <c r="H27" s="46"/>
      <c r="I27" s="46"/>
      <c r="J27" s="65" t="s">
        <v>211</v>
      </c>
      <c r="K27" s="65"/>
      <c r="L27" s="47"/>
      <c r="M27" s="23"/>
      <c r="N27" s="46"/>
      <c r="O27" s="46"/>
      <c r="P27" s="505" t="s">
        <v>215</v>
      </c>
      <c r="Q27" s="505"/>
      <c r="R27" s="506"/>
      <c r="S27" s="22"/>
      <c r="T27" s="22"/>
      <c r="U27" s="66"/>
      <c r="V27" s="23"/>
      <c r="W27" s="46"/>
      <c r="X27" s="46"/>
      <c r="Y27" s="505" t="s">
        <v>215</v>
      </c>
      <c r="Z27" s="505"/>
      <c r="AA27" s="506"/>
    </row>
    <row r="28" spans="1:27" s="48" customFormat="1" ht="11.5" x14ac:dyDescent="0.35">
      <c r="A28" s="23"/>
      <c r="B28" s="46"/>
      <c r="C28" s="46"/>
      <c r="D28" s="46"/>
      <c r="E28" s="46"/>
      <c r="F28" s="47"/>
      <c r="G28" s="23"/>
      <c r="H28" s="46"/>
      <c r="I28" s="46"/>
      <c r="J28" s="46"/>
      <c r="K28" s="65" t="s">
        <v>212</v>
      </c>
      <c r="L28" s="47"/>
      <c r="M28" s="23"/>
      <c r="N28" s="46"/>
      <c r="O28" s="46"/>
      <c r="P28" s="46"/>
      <c r="Q28" s="505" t="s">
        <v>215</v>
      </c>
      <c r="R28" s="506"/>
      <c r="S28" s="22"/>
      <c r="T28" s="22"/>
      <c r="U28" s="66"/>
      <c r="V28" s="23"/>
      <c r="W28" s="46"/>
      <c r="X28" s="46"/>
      <c r="Y28" s="46"/>
      <c r="Z28" s="505" t="s">
        <v>215</v>
      </c>
      <c r="AA28" s="506"/>
    </row>
    <row r="29" spans="1:27" s="48" customFormat="1" ht="11.5" x14ac:dyDescent="0.35">
      <c r="A29" s="23"/>
      <c r="B29" s="46"/>
      <c r="C29" s="46"/>
      <c r="D29" s="46"/>
      <c r="E29" s="46"/>
      <c r="F29" s="47"/>
      <c r="G29" s="23"/>
      <c r="H29" s="46"/>
      <c r="I29" s="46"/>
      <c r="J29" s="46"/>
      <c r="K29" s="46"/>
      <c r="L29" s="47" t="s">
        <v>213</v>
      </c>
      <c r="M29" s="23"/>
      <c r="N29" s="46"/>
      <c r="O29" s="46"/>
      <c r="P29" s="46"/>
      <c r="Q29" s="46"/>
      <c r="R29" s="47" t="s">
        <v>216</v>
      </c>
      <c r="S29" s="22"/>
      <c r="T29" s="22"/>
      <c r="U29" s="47"/>
      <c r="V29" s="23"/>
      <c r="W29" s="46"/>
      <c r="X29" s="46"/>
      <c r="Y29" s="46"/>
      <c r="Z29" s="46"/>
      <c r="AA29" s="47" t="s">
        <v>216</v>
      </c>
    </row>
    <row r="30" spans="1:27" s="4" customFormat="1" ht="11.5" x14ac:dyDescent="0.25"/>
    <row r="31" spans="1:27" s="4" customFormat="1" ht="11.5" x14ac:dyDescent="0.25">
      <c r="V31" s="477" t="s">
        <v>231</v>
      </c>
      <c r="W31" s="477"/>
      <c r="X31" s="477"/>
      <c r="Y31" s="477"/>
      <c r="Z31" s="477"/>
      <c r="AA31" s="477"/>
    </row>
    <row r="32" spans="1:27" s="4" customFormat="1" ht="11.5" x14ac:dyDescent="0.25">
      <c r="V32" s="477" t="s">
        <v>233</v>
      </c>
      <c r="W32" s="477"/>
      <c r="X32" s="477"/>
      <c r="Y32" s="477"/>
      <c r="Z32" s="477"/>
      <c r="AA32" s="477"/>
    </row>
    <row r="33" spans="1:27" s="4" customFormat="1" ht="11.5" x14ac:dyDescent="0.25">
      <c r="V33" s="477"/>
      <c r="W33" s="477"/>
      <c r="X33" s="477"/>
      <c r="Y33" s="477"/>
      <c r="Z33" s="477"/>
      <c r="AA33" s="477"/>
    </row>
    <row r="34" spans="1:27" s="4" customFormat="1" ht="11.5" x14ac:dyDescent="0.25">
      <c r="V34" s="477"/>
      <c r="W34" s="477"/>
      <c r="X34" s="477"/>
      <c r="Y34" s="477"/>
      <c r="Z34" s="477"/>
      <c r="AA34" s="477"/>
    </row>
    <row r="35" spans="1:27" s="4" customFormat="1" ht="11.5" x14ac:dyDescent="0.25">
      <c r="V35" s="477"/>
      <c r="W35" s="477"/>
      <c r="X35" s="477"/>
      <c r="Y35" s="477"/>
      <c r="Z35" s="477"/>
      <c r="AA35" s="477"/>
    </row>
    <row r="36" spans="1:27" s="4" customFormat="1" ht="11.5" x14ac:dyDescent="0.25">
      <c r="V36" s="477"/>
      <c r="W36" s="477"/>
      <c r="X36" s="477"/>
      <c r="Y36" s="477"/>
      <c r="Z36" s="477"/>
      <c r="AA36" s="477"/>
    </row>
    <row r="37" spans="1:27" s="4" customFormat="1" ht="12.5" customHeight="1" x14ac:dyDescent="0.25">
      <c r="A37" s="480" t="s">
        <v>224</v>
      </c>
      <c r="B37" s="480"/>
      <c r="C37" s="480"/>
      <c r="D37" s="480"/>
      <c r="E37" s="480"/>
      <c r="F37" s="480"/>
      <c r="G37" s="480"/>
      <c r="H37" s="480"/>
      <c r="I37" s="480"/>
      <c r="J37" s="480"/>
      <c r="K37" s="480"/>
      <c r="L37" s="480"/>
      <c r="V37" s="477" t="s">
        <v>5</v>
      </c>
      <c r="W37" s="477"/>
      <c r="X37" s="477"/>
      <c r="Y37" s="477"/>
      <c r="Z37" s="477"/>
      <c r="AA37" s="477"/>
    </row>
    <row r="38" spans="1:27" s="7" customFormat="1" ht="14.5" customHeight="1" x14ac:dyDescent="0.25">
      <c r="A38" s="2" t="s">
        <v>0</v>
      </c>
      <c r="B38" s="478" t="s">
        <v>7</v>
      </c>
      <c r="C38" s="481"/>
      <c r="D38" s="481"/>
      <c r="E38" s="481"/>
      <c r="F38" s="479"/>
      <c r="G38" s="478" t="s">
        <v>5</v>
      </c>
      <c r="H38" s="481"/>
      <c r="I38" s="481"/>
      <c r="J38" s="481"/>
      <c r="K38" s="479"/>
      <c r="L38" s="2" t="s">
        <v>6</v>
      </c>
      <c r="V38" s="477" t="s">
        <v>232</v>
      </c>
      <c r="W38" s="477"/>
      <c r="X38" s="477"/>
      <c r="Y38" s="477"/>
      <c r="Z38" s="477"/>
      <c r="AA38" s="477"/>
    </row>
    <row r="39" spans="1:27" s="5" customFormat="1" ht="22" customHeight="1" x14ac:dyDescent="0.25">
      <c r="A39" s="9">
        <v>1</v>
      </c>
      <c r="B39" s="474" t="s">
        <v>222</v>
      </c>
      <c r="C39" s="499"/>
      <c r="D39" s="499"/>
      <c r="E39" s="499"/>
      <c r="F39" s="475"/>
      <c r="G39" s="500"/>
      <c r="H39" s="501"/>
      <c r="I39" s="501"/>
      <c r="J39" s="501"/>
      <c r="K39" s="502"/>
      <c r="L39" s="9"/>
      <c r="V39" s="477"/>
      <c r="W39" s="477"/>
      <c r="X39" s="477"/>
      <c r="Y39" s="477"/>
      <c r="Z39" s="477"/>
      <c r="AA39" s="477"/>
    </row>
    <row r="40" spans="1:27" s="5" customFormat="1" ht="22" customHeight="1" x14ac:dyDescent="0.25">
      <c r="A40" s="9">
        <v>2</v>
      </c>
      <c r="B40" s="474" t="s">
        <v>223</v>
      </c>
      <c r="C40" s="499"/>
      <c r="D40" s="499"/>
      <c r="E40" s="499"/>
      <c r="F40" s="475"/>
      <c r="G40" s="500"/>
      <c r="H40" s="501"/>
      <c r="I40" s="501"/>
      <c r="J40" s="501"/>
      <c r="K40" s="502"/>
      <c r="L40" s="9"/>
      <c r="V40" s="477"/>
      <c r="W40" s="477"/>
      <c r="X40" s="477"/>
      <c r="Y40" s="477"/>
      <c r="Z40" s="477"/>
      <c r="AA40" s="477"/>
    </row>
    <row r="41" spans="1:27" s="5" customFormat="1" ht="22" customHeight="1" x14ac:dyDescent="0.35">
      <c r="A41" s="9">
        <v>3</v>
      </c>
      <c r="B41" s="474" t="s">
        <v>223</v>
      </c>
      <c r="C41" s="499"/>
      <c r="D41" s="499"/>
      <c r="E41" s="499"/>
      <c r="F41" s="475"/>
      <c r="G41" s="500"/>
      <c r="H41" s="501"/>
      <c r="I41" s="501"/>
      <c r="J41" s="501"/>
      <c r="K41" s="502"/>
      <c r="L41" s="9"/>
    </row>
    <row r="42" spans="1:27" s="5" customFormat="1" ht="22" customHeight="1" x14ac:dyDescent="0.35">
      <c r="A42" s="9">
        <v>3</v>
      </c>
      <c r="B42" s="474" t="s">
        <v>223</v>
      </c>
      <c r="C42" s="499"/>
      <c r="D42" s="499"/>
      <c r="E42" s="499"/>
      <c r="F42" s="475"/>
      <c r="G42" s="500"/>
      <c r="H42" s="501"/>
      <c r="I42" s="501"/>
      <c r="J42" s="501"/>
      <c r="K42" s="502"/>
      <c r="L42" s="9"/>
    </row>
    <row r="43" spans="1:27" s="4" customFormat="1" ht="11.5" x14ac:dyDescent="0.25"/>
    <row r="44" spans="1:27" s="4" customFormat="1" ht="11.5" x14ac:dyDescent="0.25"/>
    <row r="45" spans="1:27" s="4" customFormat="1" ht="11.5" x14ac:dyDescent="0.25"/>
    <row r="46" spans="1:27" s="4" customFormat="1" ht="11.5" x14ac:dyDescent="0.25"/>
    <row r="47" spans="1:27" s="4" customFormat="1" ht="11.5" x14ac:dyDescent="0.25"/>
    <row r="48" spans="1:27" s="4" customFormat="1" ht="11.5" x14ac:dyDescent="0.25"/>
    <row r="49" s="4" customFormat="1" ht="11.5" x14ac:dyDescent="0.25"/>
    <row r="50" s="4" customFormat="1" ht="11.5" x14ac:dyDescent="0.25"/>
    <row r="51" s="4" customFormat="1" ht="11.5" x14ac:dyDescent="0.25"/>
    <row r="52" s="4" customFormat="1" ht="11.5" x14ac:dyDescent="0.25"/>
    <row r="53" s="4" customFormat="1" ht="11.5" x14ac:dyDescent="0.25"/>
    <row r="54" s="4" customFormat="1" ht="11.5" x14ac:dyDescent="0.25"/>
    <row r="55" s="4" customFormat="1" ht="11.5" x14ac:dyDescent="0.25"/>
    <row r="56" s="4" customFormat="1" ht="11.5" x14ac:dyDescent="0.25"/>
    <row r="57" s="4" customFormat="1" ht="11.5" x14ac:dyDescent="0.25"/>
    <row r="58" s="4" customFormat="1" ht="11.5" x14ac:dyDescent="0.25"/>
    <row r="59" s="4" customFormat="1" ht="11.5" x14ac:dyDescent="0.25"/>
    <row r="60" s="4" customFormat="1" ht="11.5" x14ac:dyDescent="0.25"/>
    <row r="61" s="4" customFormat="1" ht="11.5" x14ac:dyDescent="0.25"/>
  </sheetData>
  <mergeCells count="82">
    <mergeCell ref="W15:AA15"/>
    <mergeCell ref="X16:AA16"/>
    <mergeCell ref="Y17:AA17"/>
    <mergeCell ref="W25:AA25"/>
    <mergeCell ref="X26:AA26"/>
    <mergeCell ref="Z18:AA18"/>
    <mergeCell ref="W20:AA20"/>
    <mergeCell ref="X21:AA21"/>
    <mergeCell ref="Y22:AA22"/>
    <mergeCell ref="Z23:AA23"/>
    <mergeCell ref="X6:AA6"/>
    <mergeCell ref="X8:AA8"/>
    <mergeCell ref="X7:AA7"/>
    <mergeCell ref="Y9:AA9"/>
    <mergeCell ref="Z13:AA13"/>
    <mergeCell ref="O16:R16"/>
    <mergeCell ref="O26:R26"/>
    <mergeCell ref="A37:L37"/>
    <mergeCell ref="B38:F38"/>
    <mergeCell ref="B39:F39"/>
    <mergeCell ref="G38:K38"/>
    <mergeCell ref="G39:K39"/>
    <mergeCell ref="P27:R27"/>
    <mergeCell ref="Q28:R28"/>
    <mergeCell ref="P17:R17"/>
    <mergeCell ref="H20:L20"/>
    <mergeCell ref="N20:R20"/>
    <mergeCell ref="H25:L25"/>
    <mergeCell ref="N25:R25"/>
    <mergeCell ref="P22:R22"/>
    <mergeCell ref="Q23:R23"/>
    <mergeCell ref="N15:R15"/>
    <mergeCell ref="O6:R6"/>
    <mergeCell ref="P7:R7"/>
    <mergeCell ref="O8:R8"/>
    <mergeCell ref="P9:R9"/>
    <mergeCell ref="Q13:R13"/>
    <mergeCell ref="P10:R10"/>
    <mergeCell ref="P11:R11"/>
    <mergeCell ref="P12:R12"/>
    <mergeCell ref="A1:AA1"/>
    <mergeCell ref="V4:AA4"/>
    <mergeCell ref="U3:AA3"/>
    <mergeCell ref="H5:L5"/>
    <mergeCell ref="N5:R5"/>
    <mergeCell ref="G3:L4"/>
    <mergeCell ref="M3:R4"/>
    <mergeCell ref="S3:S4"/>
    <mergeCell ref="T3:T4"/>
    <mergeCell ref="A3:F4"/>
    <mergeCell ref="B5:F5"/>
    <mergeCell ref="W5:AA5"/>
    <mergeCell ref="Q18:R18"/>
    <mergeCell ref="O21:R21"/>
    <mergeCell ref="V36:AA36"/>
    <mergeCell ref="V37:AA37"/>
    <mergeCell ref="V38:AA38"/>
    <mergeCell ref="Y27:AA27"/>
    <mergeCell ref="Z28:AA28"/>
    <mergeCell ref="V39:AA39"/>
    <mergeCell ref="V40:AA40"/>
    <mergeCell ref="V31:AA31"/>
    <mergeCell ref="V32:AA32"/>
    <mergeCell ref="V33:AA33"/>
    <mergeCell ref="V34:AA34"/>
    <mergeCell ref="V35:AA35"/>
    <mergeCell ref="I6:L6"/>
    <mergeCell ref="J7:L7"/>
    <mergeCell ref="I8:L8"/>
    <mergeCell ref="J9:L9"/>
    <mergeCell ref="B42:F42"/>
    <mergeCell ref="G42:K42"/>
    <mergeCell ref="B41:F41"/>
    <mergeCell ref="G41:K41"/>
    <mergeCell ref="C6:F6"/>
    <mergeCell ref="D7:F7"/>
    <mergeCell ref="H15:L15"/>
    <mergeCell ref="B40:F40"/>
    <mergeCell ref="G40:K40"/>
    <mergeCell ref="J10:L10"/>
    <mergeCell ref="J11:L11"/>
    <mergeCell ref="J12:L12"/>
  </mergeCells>
  <pageMargins left="0" right="0.39370078740157483" top="0.59055118110236227" bottom="0.39370078740157483" header="0.31496062992125984" footer="0.31496062992125984"/>
  <pageSetup paperSize="9" orientation="landscape" horizontalDpi="4294967293" verticalDpi="36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1"/>
  <sheetViews>
    <sheetView topLeftCell="A10" workbookViewId="0">
      <selection activeCell="F29" sqref="F29"/>
    </sheetView>
  </sheetViews>
  <sheetFormatPr defaultRowHeight="14.5" x14ac:dyDescent="0.35"/>
  <cols>
    <col min="1" max="1" width="1.7265625" style="67" customWidth="1"/>
    <col min="2" max="2" width="2.54296875" style="77" customWidth="1"/>
    <col min="3" max="3" width="3.90625" style="67" customWidth="1"/>
    <col min="4" max="4" width="4.6328125" style="67" customWidth="1"/>
    <col min="5" max="5" width="5.81640625" style="67" customWidth="1"/>
    <col min="6" max="6" width="20.6328125" style="67" customWidth="1"/>
    <col min="7" max="7" width="1" style="67" customWidth="1"/>
    <col min="8" max="8" width="1.08984375" style="67" customWidth="1"/>
    <col min="9" max="9" width="1.7265625" style="67" customWidth="1"/>
    <col min="10" max="10" width="1.453125" style="67" customWidth="1"/>
    <col min="11" max="11" width="1.7265625" style="67" customWidth="1"/>
    <col min="12" max="12" width="15.6328125" style="67" customWidth="1"/>
    <col min="13" max="14" width="23.1796875" customWidth="1"/>
  </cols>
  <sheetData>
    <row r="1" spans="1:14" s="3" customFormat="1" ht="15.5" x14ac:dyDescent="0.35">
      <c r="A1" s="517"/>
      <c r="B1" s="517"/>
      <c r="C1" s="517"/>
      <c r="D1" s="517"/>
      <c r="E1" s="517"/>
      <c r="F1" s="517"/>
      <c r="G1" s="517"/>
      <c r="H1" s="517"/>
      <c r="I1" s="517"/>
      <c r="J1" s="517"/>
      <c r="K1" s="517"/>
      <c r="L1" s="517"/>
      <c r="M1" s="517"/>
      <c r="N1" s="517"/>
    </row>
    <row r="3" spans="1:14" ht="14.5" customHeight="1" x14ac:dyDescent="0.35">
      <c r="A3" s="520" t="s">
        <v>25</v>
      </c>
      <c r="B3" s="520"/>
      <c r="C3" s="520"/>
      <c r="D3" s="520"/>
      <c r="E3" s="520"/>
      <c r="F3" s="520"/>
      <c r="G3" s="526" t="s">
        <v>2</v>
      </c>
      <c r="H3" s="526"/>
      <c r="I3" s="526"/>
      <c r="J3" s="526"/>
      <c r="K3" s="526"/>
      <c r="L3" s="526"/>
      <c r="M3" s="480" t="s">
        <v>4</v>
      </c>
      <c r="N3" s="480" t="s">
        <v>195</v>
      </c>
    </row>
    <row r="4" spans="1:14" s="7" customFormat="1" ht="14.5" customHeight="1" x14ac:dyDescent="0.35">
      <c r="A4" s="520"/>
      <c r="B4" s="520"/>
      <c r="C4" s="520"/>
      <c r="D4" s="520"/>
      <c r="E4" s="520"/>
      <c r="F4" s="520"/>
      <c r="G4" s="526"/>
      <c r="H4" s="526"/>
      <c r="I4" s="526"/>
      <c r="J4" s="526"/>
      <c r="K4" s="526"/>
      <c r="L4" s="526"/>
      <c r="M4" s="480"/>
      <c r="N4" s="480"/>
    </row>
    <row r="5" spans="1:14" s="48" customFormat="1" ht="32" customHeight="1" x14ac:dyDescent="0.35">
      <c r="A5" s="133">
        <v>1</v>
      </c>
      <c r="B5" s="521" t="s">
        <v>384</v>
      </c>
      <c r="C5" s="521"/>
      <c r="D5" s="521"/>
      <c r="E5" s="521"/>
      <c r="F5" s="522"/>
      <c r="G5" s="68"/>
      <c r="H5" s="518" t="s">
        <v>379</v>
      </c>
      <c r="I5" s="518"/>
      <c r="J5" s="518"/>
      <c r="K5" s="518"/>
      <c r="L5" s="525"/>
      <c r="M5" s="22"/>
      <c r="N5" s="22"/>
    </row>
    <row r="6" spans="1:14" s="48" customFormat="1" ht="56.5" customHeight="1" x14ac:dyDescent="0.35">
      <c r="A6" s="68"/>
      <c r="B6" s="120" t="s">
        <v>394</v>
      </c>
      <c r="C6" s="523" t="s">
        <v>416</v>
      </c>
      <c r="D6" s="523"/>
      <c r="E6" s="523"/>
      <c r="F6" s="524"/>
      <c r="G6" s="68"/>
      <c r="H6" s="69"/>
      <c r="I6" s="518" t="s">
        <v>437</v>
      </c>
      <c r="J6" s="518"/>
      <c r="K6" s="518"/>
      <c r="L6" s="525"/>
      <c r="M6" s="22"/>
      <c r="N6" s="22"/>
    </row>
    <row r="7" spans="1:14" s="48" customFormat="1" ht="66" customHeight="1" x14ac:dyDescent="0.35">
      <c r="A7" s="68"/>
      <c r="B7" s="78"/>
      <c r="C7" s="70" t="s">
        <v>456</v>
      </c>
      <c r="D7" s="518" t="s">
        <v>383</v>
      </c>
      <c r="E7" s="518"/>
      <c r="F7" s="519"/>
      <c r="G7" s="68"/>
      <c r="H7" s="70"/>
      <c r="I7" s="69"/>
      <c r="J7" s="523" t="s">
        <v>438</v>
      </c>
      <c r="K7" s="523"/>
      <c r="L7" s="524"/>
      <c r="M7" s="22"/>
      <c r="N7" s="22"/>
    </row>
    <row r="8" spans="1:14" s="48" customFormat="1" ht="38" customHeight="1" x14ac:dyDescent="0.35">
      <c r="A8" s="68"/>
      <c r="B8" s="78"/>
      <c r="C8" s="70"/>
      <c r="D8" s="70" t="s">
        <v>457</v>
      </c>
      <c r="E8" s="69" t="s">
        <v>439</v>
      </c>
      <c r="F8" s="72"/>
      <c r="G8" s="68"/>
      <c r="H8" s="70"/>
      <c r="I8" s="70"/>
      <c r="J8" s="69"/>
      <c r="K8" s="523" t="s">
        <v>440</v>
      </c>
      <c r="L8" s="524"/>
      <c r="M8" s="22"/>
      <c r="N8" s="22"/>
    </row>
    <row r="9" spans="1:14" s="48" customFormat="1" ht="94" customHeight="1" x14ac:dyDescent="0.35">
      <c r="A9" s="68"/>
      <c r="B9" s="78"/>
      <c r="C9" s="70"/>
      <c r="D9" s="70"/>
      <c r="E9" s="70" t="s">
        <v>458</v>
      </c>
      <c r="F9" s="71" t="s">
        <v>417</v>
      </c>
      <c r="G9" s="68"/>
      <c r="H9" s="70"/>
      <c r="I9" s="70"/>
      <c r="J9" s="70"/>
      <c r="K9" s="69"/>
      <c r="L9" s="71" t="s">
        <v>452</v>
      </c>
      <c r="M9" s="22"/>
      <c r="N9" s="22"/>
    </row>
    <row r="10" spans="1:14" s="48" customFormat="1" ht="36" customHeight="1" x14ac:dyDescent="0.35">
      <c r="A10" s="68"/>
      <c r="B10" s="78"/>
      <c r="C10" s="70"/>
      <c r="D10" s="70"/>
      <c r="E10" s="70" t="s">
        <v>459</v>
      </c>
      <c r="F10" s="71" t="s">
        <v>418</v>
      </c>
      <c r="G10" s="68"/>
      <c r="H10" s="70"/>
      <c r="I10" s="70"/>
      <c r="J10" s="70"/>
      <c r="K10" s="70"/>
      <c r="L10" s="71" t="s">
        <v>453</v>
      </c>
      <c r="M10" s="22"/>
      <c r="N10" s="22"/>
    </row>
    <row r="11" spans="1:14" s="48" customFormat="1" ht="68.5" customHeight="1" x14ac:dyDescent="0.35">
      <c r="A11" s="68"/>
      <c r="B11" s="78"/>
      <c r="C11" s="70"/>
      <c r="D11" s="70"/>
      <c r="E11" s="70" t="s">
        <v>460</v>
      </c>
      <c r="F11" s="71" t="s">
        <v>419</v>
      </c>
      <c r="G11" s="68"/>
      <c r="H11" s="70"/>
      <c r="I11" s="70"/>
      <c r="J11" s="70"/>
      <c r="K11" s="70"/>
      <c r="L11" s="119" t="s">
        <v>454</v>
      </c>
      <c r="M11" s="22"/>
      <c r="N11" s="22"/>
    </row>
    <row r="12" spans="1:14" s="48" customFormat="1" ht="38" customHeight="1" x14ac:dyDescent="0.35">
      <c r="A12" s="68"/>
      <c r="B12" s="78"/>
      <c r="C12" s="70"/>
      <c r="D12" s="70" t="s">
        <v>461</v>
      </c>
      <c r="E12" s="523" t="s">
        <v>420</v>
      </c>
      <c r="F12" s="524"/>
      <c r="G12" s="68"/>
      <c r="H12" s="70"/>
      <c r="I12" s="70"/>
      <c r="J12" s="70"/>
      <c r="K12" s="69" t="s">
        <v>441</v>
      </c>
      <c r="L12" s="71"/>
      <c r="M12" s="22"/>
      <c r="N12" s="22"/>
    </row>
    <row r="13" spans="1:14" s="48" customFormat="1" ht="47" customHeight="1" x14ac:dyDescent="0.35">
      <c r="A13" s="68"/>
      <c r="B13" s="78"/>
      <c r="C13" s="70"/>
      <c r="D13" s="70"/>
      <c r="E13" s="70" t="s">
        <v>462</v>
      </c>
      <c r="F13" s="71" t="s">
        <v>421</v>
      </c>
      <c r="G13" s="68"/>
      <c r="H13" s="70"/>
      <c r="I13" s="70"/>
      <c r="J13" s="70"/>
      <c r="K13" s="70"/>
      <c r="L13" s="71" t="s">
        <v>442</v>
      </c>
      <c r="M13" s="22"/>
      <c r="N13" s="22"/>
    </row>
    <row r="14" spans="1:14" s="48" customFormat="1" ht="11.5" x14ac:dyDescent="0.35">
      <c r="A14" s="68"/>
      <c r="B14" s="78"/>
      <c r="C14" s="70"/>
      <c r="D14" s="70"/>
      <c r="E14" s="70"/>
      <c r="F14" s="71"/>
      <c r="G14" s="68"/>
      <c r="H14" s="70"/>
      <c r="I14" s="70"/>
      <c r="J14" s="70"/>
      <c r="K14" s="70"/>
      <c r="L14" s="71"/>
      <c r="M14" s="22"/>
      <c r="N14" s="22"/>
    </row>
    <row r="15" spans="1:14" s="48" customFormat="1" ht="52.5" customHeight="1" x14ac:dyDescent="0.35">
      <c r="A15" s="68"/>
      <c r="B15" s="120" t="s">
        <v>395</v>
      </c>
      <c r="C15" s="518" t="s">
        <v>422</v>
      </c>
      <c r="D15" s="518"/>
      <c r="E15" s="518"/>
      <c r="F15" s="525"/>
      <c r="G15" s="68"/>
      <c r="H15" s="70"/>
      <c r="I15" s="523" t="s">
        <v>397</v>
      </c>
      <c r="J15" s="523"/>
      <c r="K15" s="523"/>
      <c r="L15" s="524"/>
      <c r="M15" s="22"/>
      <c r="N15" s="22"/>
    </row>
    <row r="16" spans="1:14" s="48" customFormat="1" ht="46" customHeight="1" x14ac:dyDescent="0.35">
      <c r="A16" s="68"/>
      <c r="B16" s="78"/>
      <c r="C16" s="70" t="s">
        <v>470</v>
      </c>
      <c r="D16" s="518" t="s">
        <v>423</v>
      </c>
      <c r="E16" s="518"/>
      <c r="F16" s="519"/>
      <c r="G16" s="68"/>
      <c r="H16" s="70"/>
      <c r="I16" s="69"/>
      <c r="J16" s="523" t="s">
        <v>443</v>
      </c>
      <c r="K16" s="523"/>
      <c r="L16" s="524"/>
      <c r="M16" s="22"/>
      <c r="N16" s="22"/>
    </row>
    <row r="17" spans="1:14" s="48" customFormat="1" ht="48.5" customHeight="1" x14ac:dyDescent="0.35">
      <c r="A17" s="68"/>
      <c r="B17" s="78"/>
      <c r="C17" s="70"/>
      <c r="D17" s="70" t="s">
        <v>463</v>
      </c>
      <c r="E17" s="518" t="s">
        <v>424</v>
      </c>
      <c r="F17" s="525"/>
      <c r="G17" s="68"/>
      <c r="H17" s="70"/>
      <c r="I17" s="70"/>
      <c r="J17" s="69"/>
      <c r="K17" s="523" t="s">
        <v>477</v>
      </c>
      <c r="L17" s="524"/>
      <c r="M17" s="22"/>
      <c r="N17" s="22"/>
    </row>
    <row r="18" spans="1:14" s="48" customFormat="1" ht="58" customHeight="1" x14ac:dyDescent="0.35">
      <c r="A18" s="68"/>
      <c r="B18" s="78"/>
      <c r="C18" s="70"/>
      <c r="D18" s="70"/>
      <c r="E18" s="70" t="s">
        <v>464</v>
      </c>
      <c r="F18" s="71" t="s">
        <v>425</v>
      </c>
      <c r="G18" s="68"/>
      <c r="H18" s="70"/>
      <c r="I18" s="70"/>
      <c r="J18" s="70"/>
      <c r="K18" s="69"/>
      <c r="L18" s="71" t="s">
        <v>444</v>
      </c>
      <c r="M18" s="22"/>
      <c r="N18" s="22"/>
    </row>
    <row r="19" spans="1:14" s="48" customFormat="1" ht="34" customHeight="1" x14ac:dyDescent="0.35">
      <c r="A19" s="68"/>
      <c r="B19" s="78"/>
      <c r="C19" s="70"/>
      <c r="D19" s="70" t="s">
        <v>465</v>
      </c>
      <c r="E19" s="518" t="s">
        <v>426</v>
      </c>
      <c r="F19" s="525"/>
      <c r="G19" s="68"/>
      <c r="H19" s="70"/>
      <c r="I19" s="70"/>
      <c r="J19" s="70"/>
      <c r="K19" s="523" t="s">
        <v>445</v>
      </c>
      <c r="L19" s="524"/>
      <c r="M19" s="22"/>
      <c r="N19" s="22"/>
    </row>
    <row r="20" spans="1:14" s="48" customFormat="1" ht="102" customHeight="1" x14ac:dyDescent="0.35">
      <c r="A20" s="68"/>
      <c r="B20" s="78"/>
      <c r="C20" s="70"/>
      <c r="D20" s="70"/>
      <c r="E20" s="70" t="s">
        <v>466</v>
      </c>
      <c r="F20" s="71" t="s">
        <v>427</v>
      </c>
      <c r="G20" s="68"/>
      <c r="H20" s="70"/>
      <c r="I20" s="70"/>
      <c r="J20" s="70"/>
      <c r="K20" s="70"/>
      <c r="L20" s="71" t="s">
        <v>515</v>
      </c>
      <c r="M20" s="22"/>
      <c r="N20" s="22"/>
    </row>
    <row r="21" spans="1:14" s="48" customFormat="1" ht="42.5" customHeight="1" x14ac:dyDescent="0.35">
      <c r="A21" s="68"/>
      <c r="B21" s="78"/>
      <c r="C21" s="70"/>
      <c r="D21" s="70" t="s">
        <v>467</v>
      </c>
      <c r="E21" s="518" t="s">
        <v>428</v>
      </c>
      <c r="F21" s="525"/>
      <c r="G21" s="68"/>
      <c r="H21" s="70"/>
      <c r="I21" s="70"/>
      <c r="J21" s="70"/>
      <c r="K21" s="523" t="s">
        <v>446</v>
      </c>
      <c r="L21" s="524"/>
      <c r="M21" s="22"/>
      <c r="N21" s="22"/>
    </row>
    <row r="22" spans="1:14" s="48" customFormat="1" ht="60" customHeight="1" x14ac:dyDescent="0.35">
      <c r="A22" s="68"/>
      <c r="B22" s="78"/>
      <c r="C22" s="70"/>
      <c r="D22" s="70"/>
      <c r="E22" s="70" t="s">
        <v>468</v>
      </c>
      <c r="F22" s="71" t="s">
        <v>429</v>
      </c>
      <c r="G22" s="68"/>
      <c r="H22" s="70"/>
      <c r="I22" s="70"/>
      <c r="J22" s="70"/>
      <c r="K22" s="70"/>
      <c r="L22" s="71" t="s">
        <v>447</v>
      </c>
      <c r="M22" s="22"/>
      <c r="N22" s="22"/>
    </row>
    <row r="23" spans="1:14" s="48" customFormat="1" ht="70" customHeight="1" x14ac:dyDescent="0.35">
      <c r="A23" s="68"/>
      <c r="B23" s="78"/>
      <c r="C23" s="70" t="s">
        <v>469</v>
      </c>
      <c r="D23" s="518" t="s">
        <v>430</v>
      </c>
      <c r="E23" s="518"/>
      <c r="F23" s="519"/>
      <c r="G23" s="68"/>
      <c r="H23" s="70"/>
      <c r="I23" s="69"/>
      <c r="J23" s="523" t="s">
        <v>448</v>
      </c>
      <c r="K23" s="523"/>
      <c r="L23" s="524"/>
      <c r="M23" s="22"/>
      <c r="N23" s="22"/>
    </row>
    <row r="24" spans="1:14" s="48" customFormat="1" ht="60.5" customHeight="1" x14ac:dyDescent="0.35">
      <c r="A24" s="68"/>
      <c r="B24" s="78"/>
      <c r="C24" s="70"/>
      <c r="D24" s="70" t="s">
        <v>471</v>
      </c>
      <c r="E24" s="518" t="s">
        <v>431</v>
      </c>
      <c r="F24" s="525"/>
      <c r="G24" s="68"/>
      <c r="H24" s="70"/>
      <c r="I24" s="70"/>
      <c r="J24" s="69"/>
      <c r="K24" s="523" t="s">
        <v>506</v>
      </c>
      <c r="L24" s="524"/>
      <c r="M24" s="22"/>
      <c r="N24" s="22"/>
    </row>
    <row r="25" spans="1:14" s="48" customFormat="1" ht="125" customHeight="1" x14ac:dyDescent="0.35">
      <c r="A25" s="68"/>
      <c r="B25" s="78"/>
      <c r="C25" s="70"/>
      <c r="D25" s="70"/>
      <c r="E25" s="70" t="s">
        <v>472</v>
      </c>
      <c r="F25" s="71" t="s">
        <v>432</v>
      </c>
      <c r="G25" s="68"/>
      <c r="H25" s="70"/>
      <c r="I25" s="70"/>
      <c r="J25" s="70"/>
      <c r="K25" s="69"/>
      <c r="L25" s="71" t="s">
        <v>451</v>
      </c>
      <c r="M25" s="22"/>
      <c r="N25" s="22"/>
    </row>
    <row r="26" spans="1:14" s="48" customFormat="1" ht="46" customHeight="1" x14ac:dyDescent="0.35">
      <c r="A26" s="68"/>
      <c r="B26" s="78"/>
      <c r="C26" s="70"/>
      <c r="D26" s="70"/>
      <c r="E26" s="70" t="s">
        <v>473</v>
      </c>
      <c r="F26" s="71" t="s">
        <v>433</v>
      </c>
      <c r="G26" s="68"/>
      <c r="H26" s="70"/>
      <c r="I26" s="70"/>
      <c r="J26" s="70"/>
      <c r="K26" s="69"/>
      <c r="L26" s="71" t="s">
        <v>449</v>
      </c>
      <c r="M26" s="22"/>
      <c r="N26" s="22"/>
    </row>
    <row r="27" spans="1:14" s="48" customFormat="1" ht="60" customHeight="1" x14ac:dyDescent="0.35">
      <c r="A27" s="68"/>
      <c r="B27" s="78"/>
      <c r="C27" s="70" t="s">
        <v>474</v>
      </c>
      <c r="D27" s="518" t="s">
        <v>434</v>
      </c>
      <c r="E27" s="518"/>
      <c r="F27" s="519"/>
      <c r="G27" s="68"/>
      <c r="H27" s="70"/>
      <c r="I27" s="69"/>
      <c r="J27" s="523" t="s">
        <v>507</v>
      </c>
      <c r="K27" s="523"/>
      <c r="L27" s="524"/>
      <c r="M27" s="22"/>
      <c r="N27" s="22"/>
    </row>
    <row r="28" spans="1:14" s="48" customFormat="1" ht="38" customHeight="1" x14ac:dyDescent="0.35">
      <c r="A28" s="68"/>
      <c r="B28" s="78"/>
      <c r="C28" s="70"/>
      <c r="D28" s="70" t="s">
        <v>475</v>
      </c>
      <c r="E28" s="518" t="s">
        <v>435</v>
      </c>
      <c r="F28" s="525"/>
      <c r="G28" s="68"/>
      <c r="H28" s="70"/>
      <c r="I28" s="70"/>
      <c r="J28" s="69"/>
      <c r="K28" s="523" t="s">
        <v>450</v>
      </c>
      <c r="L28" s="524"/>
      <c r="M28" s="22"/>
      <c r="N28" s="22"/>
    </row>
    <row r="29" spans="1:14" s="48" customFormat="1" ht="106" customHeight="1" x14ac:dyDescent="0.35">
      <c r="A29" s="68"/>
      <c r="B29" s="129"/>
      <c r="C29" s="127"/>
      <c r="D29" s="127"/>
      <c r="E29" s="127" t="s">
        <v>476</v>
      </c>
      <c r="F29" s="128" t="s">
        <v>436</v>
      </c>
      <c r="G29" s="68"/>
      <c r="H29" s="70"/>
      <c r="I29" s="70"/>
      <c r="J29" s="70"/>
      <c r="K29" s="69"/>
      <c r="L29" s="71" t="s">
        <v>455</v>
      </c>
      <c r="M29" s="22"/>
      <c r="N29" s="22"/>
    </row>
    <row r="30" spans="1:14" x14ac:dyDescent="0.35">
      <c r="A30" s="159"/>
      <c r="B30" s="174"/>
      <c r="C30" s="175"/>
      <c r="D30" s="175"/>
      <c r="E30" s="175"/>
      <c r="F30" s="128"/>
      <c r="G30" s="159"/>
      <c r="H30" s="175"/>
      <c r="I30" s="175"/>
      <c r="J30" s="175"/>
      <c r="K30" s="175"/>
      <c r="L30" s="176"/>
      <c r="M30" s="152"/>
      <c r="N30" s="177"/>
    </row>
    <row r="31" spans="1:14" x14ac:dyDescent="0.35">
      <c r="A31" s="159"/>
      <c r="B31" s="174"/>
      <c r="C31" s="175"/>
      <c r="D31" s="175"/>
      <c r="E31" s="175"/>
      <c r="F31" s="128"/>
      <c r="G31" s="159"/>
      <c r="H31" s="175"/>
      <c r="I31" s="175"/>
      <c r="J31" s="175"/>
      <c r="K31" s="175"/>
      <c r="L31" s="176"/>
      <c r="M31" s="152"/>
      <c r="N31" s="177"/>
    </row>
    <row r="32" spans="1:14" x14ac:dyDescent="0.35">
      <c r="A32" s="159"/>
      <c r="B32" s="174"/>
      <c r="C32" s="175"/>
      <c r="D32" s="175"/>
      <c r="E32" s="175"/>
      <c r="F32" s="128"/>
      <c r="G32" s="159"/>
      <c r="H32" s="175"/>
      <c r="I32" s="175"/>
      <c r="J32" s="175"/>
      <c r="K32" s="175"/>
      <c r="L32" s="176"/>
      <c r="M32" s="152"/>
      <c r="N32" s="177"/>
    </row>
    <row r="33" spans="1:14" x14ac:dyDescent="0.35">
      <c r="A33" s="159"/>
      <c r="B33" s="174"/>
      <c r="C33" s="175"/>
      <c r="D33" s="175"/>
      <c r="E33" s="175"/>
      <c r="F33" s="128"/>
      <c r="G33" s="159"/>
      <c r="H33" s="175"/>
      <c r="I33" s="175"/>
      <c r="J33" s="175"/>
      <c r="K33" s="175"/>
      <c r="L33" s="176"/>
      <c r="M33" s="152"/>
      <c r="N33" s="177"/>
    </row>
    <row r="34" spans="1:14" x14ac:dyDescent="0.35">
      <c r="A34" s="159"/>
      <c r="B34" s="174"/>
      <c r="C34" s="175"/>
      <c r="D34" s="175"/>
      <c r="E34" s="175"/>
      <c r="F34" s="128"/>
      <c r="G34" s="159"/>
      <c r="H34" s="175"/>
      <c r="I34" s="175"/>
      <c r="J34" s="175"/>
      <c r="K34" s="175"/>
      <c r="L34" s="176"/>
      <c r="M34" s="152"/>
      <c r="N34" s="177"/>
    </row>
    <row r="35" spans="1:14" x14ac:dyDescent="0.35">
      <c r="A35" s="159"/>
      <c r="B35" s="174"/>
      <c r="C35" s="175"/>
      <c r="D35" s="175"/>
      <c r="E35" s="175"/>
      <c r="F35" s="128"/>
      <c r="G35" s="159"/>
      <c r="H35" s="175"/>
      <c r="I35" s="175"/>
      <c r="J35" s="175"/>
      <c r="K35" s="175"/>
      <c r="L35" s="176"/>
      <c r="M35" s="152"/>
      <c r="N35" s="177"/>
    </row>
    <row r="36" spans="1:14" x14ac:dyDescent="0.35">
      <c r="A36" s="159"/>
      <c r="B36" s="174"/>
      <c r="C36" s="175"/>
      <c r="D36" s="175"/>
      <c r="E36" s="175"/>
      <c r="F36" s="128"/>
      <c r="G36" s="159"/>
      <c r="H36" s="175"/>
      <c r="I36" s="175"/>
      <c r="J36" s="175"/>
      <c r="K36" s="175"/>
      <c r="L36" s="176"/>
      <c r="M36" s="152"/>
      <c r="N36" s="177"/>
    </row>
    <row r="37" spans="1:14" x14ac:dyDescent="0.35">
      <c r="A37" s="159"/>
      <c r="B37" s="174"/>
      <c r="C37" s="175"/>
      <c r="D37" s="175"/>
      <c r="E37" s="175"/>
      <c r="F37" s="128"/>
      <c r="G37" s="159"/>
      <c r="H37" s="175"/>
      <c r="I37" s="175"/>
      <c r="J37" s="175"/>
      <c r="K37" s="175"/>
      <c r="L37" s="176"/>
      <c r="M37" s="152"/>
      <c r="N37" s="177"/>
    </row>
    <row r="38" spans="1:14" x14ac:dyDescent="0.35">
      <c r="A38" s="159"/>
      <c r="B38" s="174"/>
      <c r="C38" s="175"/>
      <c r="D38" s="175"/>
      <c r="E38" s="175"/>
      <c r="F38" s="128"/>
      <c r="G38" s="159"/>
      <c r="H38" s="175"/>
      <c r="I38" s="175"/>
      <c r="J38" s="175"/>
      <c r="K38" s="175"/>
      <c r="L38" s="176"/>
      <c r="M38" s="152"/>
      <c r="N38" s="177"/>
    </row>
    <row r="39" spans="1:14" x14ac:dyDescent="0.35">
      <c r="A39" s="159"/>
      <c r="B39" s="174"/>
      <c r="C39" s="175"/>
      <c r="D39" s="175"/>
      <c r="E39" s="175"/>
      <c r="F39" s="128"/>
      <c r="G39" s="159"/>
      <c r="H39" s="175"/>
      <c r="I39" s="175"/>
      <c r="J39" s="175"/>
      <c r="K39" s="175"/>
      <c r="L39" s="176"/>
      <c r="M39" s="152"/>
      <c r="N39" s="177"/>
    </row>
    <row r="40" spans="1:14" x14ac:dyDescent="0.35">
      <c r="A40" s="159"/>
      <c r="B40" s="174"/>
      <c r="C40" s="175"/>
      <c r="D40" s="175"/>
      <c r="E40" s="175"/>
      <c r="F40" s="128"/>
      <c r="G40" s="159"/>
      <c r="H40" s="175"/>
      <c r="I40" s="175"/>
      <c r="J40" s="175"/>
      <c r="K40" s="175"/>
      <c r="L40" s="176"/>
      <c r="M40" s="152"/>
      <c r="N40" s="177"/>
    </row>
    <row r="41" spans="1:14" x14ac:dyDescent="0.35">
      <c r="A41" s="159"/>
      <c r="B41" s="174"/>
      <c r="C41" s="175"/>
      <c r="D41" s="175"/>
      <c r="E41" s="175"/>
      <c r="F41" s="128"/>
      <c r="G41" s="159"/>
      <c r="H41" s="175"/>
      <c r="I41" s="175"/>
      <c r="J41" s="175"/>
      <c r="K41" s="175"/>
      <c r="L41" s="176"/>
      <c r="M41" s="152"/>
      <c r="N41" s="177"/>
    </row>
    <row r="42" spans="1:14" x14ac:dyDescent="0.35">
      <c r="A42" s="159"/>
      <c r="B42" s="174"/>
      <c r="C42" s="175"/>
      <c r="D42" s="175"/>
      <c r="E42" s="175"/>
      <c r="F42" s="128"/>
      <c r="G42" s="159"/>
      <c r="H42" s="175"/>
      <c r="I42" s="175"/>
      <c r="J42" s="175"/>
      <c r="K42" s="175"/>
      <c r="L42" s="176"/>
      <c r="M42" s="152"/>
      <c r="N42" s="177"/>
    </row>
    <row r="43" spans="1:14" x14ac:dyDescent="0.35">
      <c r="A43" s="159"/>
      <c r="B43" s="174"/>
      <c r="C43" s="175"/>
      <c r="D43" s="175"/>
      <c r="E43" s="175"/>
      <c r="F43" s="128"/>
      <c r="G43" s="159"/>
      <c r="H43" s="175"/>
      <c r="I43" s="175"/>
      <c r="J43" s="175"/>
      <c r="K43" s="175"/>
      <c r="L43" s="176"/>
      <c r="M43" s="152"/>
      <c r="N43" s="177"/>
    </row>
    <row r="44" spans="1:14" x14ac:dyDescent="0.35">
      <c r="A44" s="159"/>
      <c r="B44" s="174"/>
      <c r="C44" s="175"/>
      <c r="D44" s="175"/>
      <c r="E44" s="175"/>
      <c r="F44" s="128"/>
      <c r="G44" s="159"/>
      <c r="H44" s="175"/>
      <c r="I44" s="175"/>
      <c r="J44" s="175"/>
      <c r="K44" s="175"/>
      <c r="L44" s="176"/>
      <c r="M44" s="152"/>
      <c r="N44" s="177"/>
    </row>
    <row r="45" spans="1:14" x14ac:dyDescent="0.35">
      <c r="A45" s="159"/>
      <c r="B45" s="174"/>
      <c r="C45" s="175"/>
      <c r="D45" s="175"/>
      <c r="E45" s="175"/>
      <c r="F45" s="176"/>
      <c r="G45" s="159"/>
      <c r="H45" s="175"/>
      <c r="I45" s="175"/>
      <c r="J45" s="175"/>
      <c r="K45" s="175"/>
      <c r="L45" s="176"/>
      <c r="M45" s="152"/>
      <c r="N45" s="177"/>
    </row>
    <row r="46" spans="1:14" x14ac:dyDescent="0.35">
      <c r="A46" s="159"/>
      <c r="B46" s="174"/>
      <c r="C46" s="175"/>
      <c r="D46" s="175"/>
      <c r="E46" s="175"/>
      <c r="F46" s="176"/>
      <c r="G46" s="159"/>
      <c r="H46" s="175"/>
      <c r="I46" s="175"/>
      <c r="J46" s="175"/>
      <c r="K46" s="175"/>
      <c r="L46" s="176"/>
      <c r="M46" s="152"/>
      <c r="N46" s="177"/>
    </row>
    <row r="47" spans="1:14" x14ac:dyDescent="0.35">
      <c r="A47" s="155"/>
      <c r="B47" s="156"/>
      <c r="C47" s="157"/>
      <c r="D47" s="157"/>
      <c r="E47" s="157"/>
      <c r="F47" s="158"/>
      <c r="G47" s="153"/>
      <c r="H47" s="153"/>
      <c r="I47" s="153"/>
      <c r="J47" s="153"/>
      <c r="K47" s="153"/>
      <c r="L47" s="154"/>
      <c r="M47" s="160"/>
      <c r="N47" s="160"/>
    </row>
    <row r="48" spans="1:14" x14ac:dyDescent="0.35">
      <c r="A48" s="73"/>
      <c r="B48" s="79"/>
      <c r="C48" s="73"/>
      <c r="D48" s="73"/>
      <c r="E48" s="73"/>
      <c r="F48" s="73"/>
      <c r="G48" s="514" t="s">
        <v>231</v>
      </c>
      <c r="H48" s="514"/>
      <c r="I48" s="514"/>
      <c r="J48" s="514"/>
      <c r="K48" s="514"/>
      <c r="L48" s="514"/>
      <c r="N48" s="8"/>
    </row>
    <row r="49" spans="1:14" x14ac:dyDescent="0.35">
      <c r="A49" s="73"/>
      <c r="B49" s="79"/>
      <c r="C49" s="73"/>
      <c r="D49" s="73"/>
      <c r="E49" s="73"/>
      <c r="F49" s="73"/>
      <c r="G49" s="514" t="s">
        <v>233</v>
      </c>
      <c r="H49" s="514"/>
      <c r="I49" s="514"/>
      <c r="J49" s="514"/>
      <c r="K49" s="514"/>
      <c r="L49" s="514"/>
      <c r="N49" s="8"/>
    </row>
    <row r="50" spans="1:14" x14ac:dyDescent="0.35">
      <c r="A50" s="73"/>
      <c r="B50" s="79"/>
      <c r="C50" s="73"/>
      <c r="D50" s="73"/>
      <c r="E50" s="73"/>
      <c r="F50" s="73"/>
      <c r="G50" s="514"/>
      <c r="H50" s="514"/>
      <c r="I50" s="514"/>
      <c r="J50" s="514"/>
      <c r="K50" s="514"/>
      <c r="L50" s="514"/>
      <c r="N50" s="8"/>
    </row>
    <row r="51" spans="1:14" x14ac:dyDescent="0.35">
      <c r="A51" s="73"/>
      <c r="B51" s="79"/>
      <c r="C51" s="73"/>
      <c r="D51" s="73"/>
      <c r="E51" s="73"/>
      <c r="F51" s="73"/>
      <c r="G51" s="514"/>
      <c r="H51" s="514"/>
      <c r="I51" s="514"/>
      <c r="J51" s="514"/>
      <c r="K51" s="514"/>
      <c r="L51" s="514"/>
      <c r="N51" s="8"/>
    </row>
    <row r="52" spans="1:14" x14ac:dyDescent="0.35">
      <c r="A52" s="73"/>
      <c r="B52" s="79"/>
      <c r="C52" s="73"/>
      <c r="D52" s="73"/>
      <c r="E52" s="73"/>
      <c r="F52" s="73"/>
      <c r="G52" s="514"/>
      <c r="H52" s="514"/>
      <c r="I52" s="514"/>
      <c r="J52" s="514"/>
      <c r="K52" s="514"/>
      <c r="L52" s="514"/>
      <c r="N52" s="8"/>
    </row>
    <row r="53" spans="1:14" x14ac:dyDescent="0.35">
      <c r="A53" s="73"/>
      <c r="B53" s="79"/>
      <c r="C53" s="73"/>
      <c r="D53" s="73"/>
      <c r="E53" s="73"/>
      <c r="F53" s="73"/>
      <c r="G53" s="514"/>
      <c r="H53" s="514"/>
      <c r="I53" s="514"/>
      <c r="J53" s="514"/>
      <c r="K53" s="514"/>
      <c r="L53" s="514"/>
    </row>
    <row r="54" spans="1:14" x14ac:dyDescent="0.35">
      <c r="A54" s="73"/>
      <c r="B54" s="79"/>
      <c r="C54" s="73"/>
      <c r="D54" s="73"/>
      <c r="E54" s="73"/>
      <c r="F54" s="73"/>
      <c r="G54" s="514" t="s">
        <v>5</v>
      </c>
      <c r="H54" s="514"/>
      <c r="I54" s="514"/>
      <c r="J54" s="514"/>
      <c r="K54" s="514"/>
      <c r="L54" s="514"/>
    </row>
    <row r="55" spans="1:14" x14ac:dyDescent="0.35">
      <c r="A55" s="73"/>
      <c r="B55" s="79"/>
      <c r="C55" s="73"/>
      <c r="D55" s="73"/>
      <c r="E55" s="73"/>
      <c r="F55" s="73"/>
      <c r="G55" s="514" t="s">
        <v>232</v>
      </c>
      <c r="H55" s="514"/>
      <c r="I55" s="514"/>
      <c r="J55" s="514"/>
      <c r="K55" s="514"/>
      <c r="L55" s="514"/>
    </row>
    <row r="56" spans="1:14" x14ac:dyDescent="0.35">
      <c r="A56" s="73"/>
      <c r="B56" s="79"/>
      <c r="C56" s="73"/>
      <c r="D56" s="73"/>
      <c r="E56" s="73"/>
      <c r="F56" s="73"/>
      <c r="G56" s="73"/>
      <c r="H56" s="73"/>
      <c r="I56" s="73"/>
      <c r="J56" s="73"/>
      <c r="K56" s="73"/>
      <c r="L56" s="73"/>
    </row>
    <row r="57" spans="1:14" s="81" customFormat="1" ht="11.5" x14ac:dyDescent="0.25">
      <c r="A57" s="513" t="s">
        <v>224</v>
      </c>
      <c r="B57" s="513"/>
      <c r="C57" s="513"/>
      <c r="D57" s="513"/>
      <c r="E57" s="513"/>
      <c r="F57" s="513"/>
      <c r="G57" s="513"/>
      <c r="H57" s="513"/>
      <c r="I57" s="513"/>
      <c r="J57" s="513"/>
      <c r="K57" s="513"/>
      <c r="L57" s="86"/>
      <c r="M57" s="86"/>
    </row>
    <row r="58" spans="1:14" x14ac:dyDescent="0.35">
      <c r="A58" s="83" t="s">
        <v>0</v>
      </c>
      <c r="B58" s="510" t="s">
        <v>7</v>
      </c>
      <c r="C58" s="511"/>
      <c r="D58" s="511"/>
      <c r="E58" s="511"/>
      <c r="F58" s="75" t="s">
        <v>5</v>
      </c>
      <c r="G58" s="510" t="s">
        <v>6</v>
      </c>
      <c r="H58" s="511"/>
      <c r="I58" s="511"/>
      <c r="J58" s="511"/>
      <c r="K58" s="512"/>
      <c r="L58" s="84"/>
      <c r="M58" s="13"/>
    </row>
    <row r="59" spans="1:14" x14ac:dyDescent="0.35">
      <c r="A59" s="74">
        <v>1</v>
      </c>
      <c r="B59" s="515" t="s">
        <v>222</v>
      </c>
      <c r="C59" s="516"/>
      <c r="D59" s="516"/>
      <c r="E59" s="516"/>
      <c r="F59" s="82"/>
      <c r="G59" s="510"/>
      <c r="H59" s="511"/>
      <c r="I59" s="511"/>
      <c r="J59" s="511"/>
      <c r="K59" s="512"/>
      <c r="L59" s="85"/>
    </row>
    <row r="60" spans="1:14" x14ac:dyDescent="0.35">
      <c r="A60" s="74">
        <v>2</v>
      </c>
      <c r="B60" s="515" t="s">
        <v>223</v>
      </c>
      <c r="C60" s="516"/>
      <c r="D60" s="516"/>
      <c r="E60" s="516"/>
      <c r="F60" s="82"/>
      <c r="G60" s="510"/>
      <c r="H60" s="511"/>
      <c r="I60" s="511"/>
      <c r="J60" s="511"/>
      <c r="K60" s="512"/>
      <c r="L60" s="85"/>
    </row>
    <row r="61" spans="1:14" x14ac:dyDescent="0.35">
      <c r="A61" s="74">
        <v>3</v>
      </c>
      <c r="B61" s="515" t="s">
        <v>223</v>
      </c>
      <c r="C61" s="516"/>
      <c r="D61" s="516"/>
      <c r="E61" s="516"/>
      <c r="F61" s="82"/>
      <c r="G61" s="510"/>
      <c r="H61" s="511"/>
      <c r="I61" s="511"/>
      <c r="J61" s="511"/>
      <c r="K61" s="512"/>
      <c r="L61" s="85"/>
    </row>
    <row r="62" spans="1:14" x14ac:dyDescent="0.35">
      <c r="A62" s="74">
        <v>4</v>
      </c>
      <c r="B62" s="515" t="s">
        <v>223</v>
      </c>
      <c r="C62" s="516"/>
      <c r="D62" s="516"/>
      <c r="E62" s="516"/>
      <c r="F62" s="82"/>
      <c r="G62" s="510"/>
      <c r="H62" s="511"/>
      <c r="I62" s="511"/>
      <c r="J62" s="511"/>
      <c r="K62" s="512"/>
      <c r="L62" s="85"/>
    </row>
    <row r="63" spans="1:14" x14ac:dyDescent="0.35">
      <c r="A63" s="73"/>
      <c r="B63" s="79"/>
      <c r="C63" s="73"/>
      <c r="D63" s="73"/>
      <c r="E63" s="73"/>
      <c r="F63" s="73"/>
      <c r="G63" s="73"/>
      <c r="H63" s="73"/>
      <c r="I63" s="73"/>
      <c r="J63" s="73"/>
      <c r="K63" s="73"/>
      <c r="L63" s="73"/>
    </row>
    <row r="64" spans="1:14" x14ac:dyDescent="0.35">
      <c r="A64" s="73"/>
      <c r="B64" s="79"/>
      <c r="C64" s="73"/>
      <c r="D64" s="73"/>
      <c r="E64" s="73"/>
      <c r="F64" s="73"/>
      <c r="G64" s="73"/>
      <c r="H64" s="73"/>
      <c r="I64" s="73"/>
      <c r="J64" s="73"/>
      <c r="K64" s="73"/>
      <c r="L64" s="73"/>
    </row>
    <row r="65" spans="1:12" x14ac:dyDescent="0.35">
      <c r="A65" s="73"/>
      <c r="B65" s="79"/>
      <c r="C65" s="73"/>
      <c r="D65" s="73"/>
      <c r="E65" s="73"/>
      <c r="F65" s="73"/>
      <c r="G65" s="73"/>
      <c r="H65" s="73"/>
      <c r="I65" s="73"/>
      <c r="J65" s="73"/>
      <c r="K65" s="73"/>
      <c r="L65" s="73"/>
    </row>
    <row r="66" spans="1:12" x14ac:dyDescent="0.35">
      <c r="A66" s="73"/>
      <c r="B66" s="79"/>
      <c r="C66" s="73"/>
      <c r="D66" s="73"/>
      <c r="E66" s="73"/>
      <c r="F66" s="73"/>
      <c r="G66" s="73"/>
      <c r="H66" s="73"/>
      <c r="I66" s="73"/>
      <c r="J66" s="73"/>
      <c r="K66" s="73"/>
      <c r="L66" s="73"/>
    </row>
    <row r="67" spans="1:12" x14ac:dyDescent="0.35">
      <c r="A67" s="73"/>
      <c r="B67" s="79"/>
      <c r="C67" s="73"/>
      <c r="D67" s="73"/>
      <c r="E67" s="73"/>
      <c r="F67" s="73"/>
      <c r="G67" s="73"/>
      <c r="H67" s="73"/>
      <c r="I67" s="73"/>
      <c r="J67" s="73"/>
      <c r="K67" s="73"/>
      <c r="L67" s="73"/>
    </row>
    <row r="68" spans="1:12" x14ac:dyDescent="0.35">
      <c r="A68" s="73"/>
      <c r="B68" s="79"/>
      <c r="C68" s="73"/>
      <c r="D68" s="73"/>
      <c r="E68" s="73"/>
      <c r="F68" s="73"/>
      <c r="G68" s="73"/>
      <c r="H68" s="73"/>
      <c r="I68" s="73"/>
      <c r="J68" s="73"/>
      <c r="K68" s="73"/>
      <c r="L68" s="73"/>
    </row>
    <row r="69" spans="1:12" x14ac:dyDescent="0.35">
      <c r="A69" s="73"/>
      <c r="B69" s="79"/>
      <c r="C69" s="73"/>
      <c r="D69" s="73"/>
      <c r="E69" s="73"/>
      <c r="F69" s="73"/>
      <c r="G69" s="73"/>
      <c r="H69" s="73"/>
      <c r="I69" s="73"/>
      <c r="J69" s="73"/>
      <c r="K69" s="73"/>
      <c r="L69" s="73"/>
    </row>
    <row r="70" spans="1:12" x14ac:dyDescent="0.35">
      <c r="A70" s="73"/>
      <c r="B70" s="79"/>
      <c r="C70" s="73"/>
      <c r="D70" s="73"/>
      <c r="E70" s="73"/>
      <c r="F70" s="73"/>
      <c r="G70" s="73"/>
      <c r="H70" s="73"/>
      <c r="I70" s="73"/>
      <c r="J70" s="73"/>
      <c r="K70" s="73"/>
      <c r="L70" s="73"/>
    </row>
    <row r="71" spans="1:12" x14ac:dyDescent="0.35">
      <c r="A71" s="73"/>
      <c r="B71" s="79"/>
      <c r="C71" s="73"/>
      <c r="D71" s="73"/>
      <c r="E71" s="73"/>
      <c r="F71" s="73"/>
      <c r="G71" s="73"/>
      <c r="H71" s="73"/>
      <c r="I71" s="73"/>
      <c r="J71" s="73"/>
      <c r="K71" s="73"/>
      <c r="L71" s="73"/>
    </row>
    <row r="72" spans="1:12" x14ac:dyDescent="0.35">
      <c r="A72" s="73"/>
      <c r="B72" s="79"/>
      <c r="C72" s="73"/>
      <c r="D72" s="73"/>
      <c r="E72" s="73"/>
      <c r="F72" s="73"/>
      <c r="G72" s="73"/>
      <c r="H72" s="73"/>
      <c r="I72" s="73"/>
      <c r="J72" s="73"/>
      <c r="K72" s="73"/>
      <c r="L72" s="73"/>
    </row>
    <row r="73" spans="1:12" x14ac:dyDescent="0.35">
      <c r="A73" s="73"/>
      <c r="B73" s="79"/>
      <c r="C73" s="73"/>
      <c r="D73" s="73"/>
      <c r="E73" s="73"/>
      <c r="F73" s="73"/>
      <c r="G73" s="73"/>
      <c r="H73" s="73"/>
      <c r="I73" s="73"/>
      <c r="J73" s="73"/>
      <c r="K73" s="73"/>
      <c r="L73" s="73"/>
    </row>
    <row r="74" spans="1:12" x14ac:dyDescent="0.35">
      <c r="A74" s="73"/>
      <c r="B74" s="79"/>
      <c r="C74" s="73"/>
      <c r="D74" s="73"/>
      <c r="E74" s="73"/>
      <c r="F74" s="73"/>
      <c r="G74" s="73"/>
      <c r="H74" s="73"/>
      <c r="I74" s="73"/>
      <c r="J74" s="73"/>
      <c r="K74" s="73"/>
      <c r="L74" s="73"/>
    </row>
    <row r="75" spans="1:12" x14ac:dyDescent="0.35">
      <c r="A75" s="73"/>
      <c r="B75" s="79"/>
      <c r="C75" s="73"/>
      <c r="D75" s="73"/>
      <c r="E75" s="73"/>
      <c r="F75" s="73"/>
      <c r="G75" s="73"/>
      <c r="H75" s="73"/>
      <c r="I75" s="73"/>
      <c r="J75" s="73"/>
      <c r="K75" s="73"/>
      <c r="L75" s="73"/>
    </row>
    <row r="76" spans="1:12" x14ac:dyDescent="0.35">
      <c r="A76" s="73"/>
      <c r="B76" s="79"/>
      <c r="C76" s="73"/>
      <c r="D76" s="73"/>
      <c r="E76" s="73"/>
      <c r="F76" s="73"/>
      <c r="G76" s="73"/>
      <c r="H76" s="73"/>
      <c r="I76" s="73"/>
      <c r="J76" s="73"/>
      <c r="K76" s="73"/>
      <c r="L76" s="73"/>
    </row>
    <row r="77" spans="1:12" x14ac:dyDescent="0.35">
      <c r="A77" s="73"/>
      <c r="B77" s="79"/>
      <c r="C77" s="73"/>
      <c r="D77" s="73"/>
      <c r="E77" s="73"/>
      <c r="F77" s="73"/>
      <c r="G77" s="73"/>
      <c r="H77" s="73"/>
      <c r="I77" s="73"/>
      <c r="J77" s="73"/>
      <c r="K77" s="73"/>
      <c r="L77" s="73"/>
    </row>
    <row r="78" spans="1:12" x14ac:dyDescent="0.35">
      <c r="A78" s="73"/>
      <c r="B78" s="79"/>
      <c r="C78" s="73"/>
      <c r="D78" s="73"/>
      <c r="E78" s="73"/>
      <c r="F78" s="73"/>
      <c r="G78" s="73"/>
      <c r="H78" s="73"/>
      <c r="I78" s="73"/>
      <c r="J78" s="73"/>
      <c r="K78" s="73"/>
      <c r="L78" s="73"/>
    </row>
    <row r="79" spans="1:12" x14ac:dyDescent="0.35">
      <c r="A79" s="73"/>
      <c r="B79" s="79"/>
      <c r="C79" s="73"/>
      <c r="D79" s="73"/>
      <c r="E79" s="73"/>
      <c r="F79" s="73"/>
      <c r="G79" s="73"/>
      <c r="H79" s="73"/>
      <c r="I79" s="73"/>
      <c r="J79" s="73"/>
      <c r="K79" s="73"/>
      <c r="L79" s="73"/>
    </row>
    <row r="80" spans="1:12" x14ac:dyDescent="0.35">
      <c r="A80" s="73"/>
      <c r="B80" s="79"/>
      <c r="C80" s="73"/>
      <c r="D80" s="73"/>
      <c r="E80" s="73"/>
      <c r="F80" s="73"/>
      <c r="G80" s="73"/>
      <c r="H80" s="73"/>
      <c r="I80" s="73"/>
      <c r="J80" s="73"/>
      <c r="K80" s="73"/>
      <c r="L80" s="73"/>
    </row>
    <row r="81" spans="1:12" x14ac:dyDescent="0.35">
      <c r="A81" s="73"/>
      <c r="B81" s="79"/>
      <c r="C81" s="73"/>
      <c r="D81" s="73"/>
      <c r="E81" s="73"/>
      <c r="F81" s="73"/>
      <c r="G81" s="73"/>
      <c r="H81" s="73"/>
      <c r="I81" s="73"/>
      <c r="J81" s="73"/>
      <c r="K81" s="73"/>
      <c r="L81" s="73"/>
    </row>
  </sheetData>
  <mergeCells count="50">
    <mergeCell ref="G61:K61"/>
    <mergeCell ref="I6:L6"/>
    <mergeCell ref="J7:L7"/>
    <mergeCell ref="K8:L8"/>
    <mergeCell ref="J16:L16"/>
    <mergeCell ref="K17:L17"/>
    <mergeCell ref="K19:L19"/>
    <mergeCell ref="K21:L21"/>
    <mergeCell ref="J23:L23"/>
    <mergeCell ref="K24:L24"/>
    <mergeCell ref="J27:L27"/>
    <mergeCell ref="K28:L28"/>
    <mergeCell ref="E24:F24"/>
    <mergeCell ref="D27:F27"/>
    <mergeCell ref="E28:F28"/>
    <mergeCell ref="G59:K59"/>
    <mergeCell ref="G60:K60"/>
    <mergeCell ref="E17:F17"/>
    <mergeCell ref="E19:F19"/>
    <mergeCell ref="G3:L4"/>
    <mergeCell ref="E21:F21"/>
    <mergeCell ref="D23:F23"/>
    <mergeCell ref="H5:L5"/>
    <mergeCell ref="M3:M4"/>
    <mergeCell ref="N3:N4"/>
    <mergeCell ref="A1:N1"/>
    <mergeCell ref="D16:F16"/>
    <mergeCell ref="D7:F7"/>
    <mergeCell ref="A3:F4"/>
    <mergeCell ref="B5:F5"/>
    <mergeCell ref="C6:F6"/>
    <mergeCell ref="E12:F12"/>
    <mergeCell ref="C15:F15"/>
    <mergeCell ref="I15:L15"/>
    <mergeCell ref="G62:K62"/>
    <mergeCell ref="A57:K57"/>
    <mergeCell ref="G48:L48"/>
    <mergeCell ref="G49:L49"/>
    <mergeCell ref="G53:L53"/>
    <mergeCell ref="G54:L54"/>
    <mergeCell ref="G55:L55"/>
    <mergeCell ref="G51:L51"/>
    <mergeCell ref="G52:L52"/>
    <mergeCell ref="G50:L50"/>
    <mergeCell ref="B58:E58"/>
    <mergeCell ref="B59:E59"/>
    <mergeCell ref="B60:E60"/>
    <mergeCell ref="B61:E61"/>
    <mergeCell ref="B62:E62"/>
    <mergeCell ref="G58:K58"/>
  </mergeCells>
  <pageMargins left="0" right="0.39370078740157483" top="0.59055118110236227" bottom="0.39370078740157483" header="0.31496062992125984" footer="0.31496062992125984"/>
  <pageSetup paperSize="9" orientation="landscape" horizontalDpi="4294967293" verticalDpi="36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S86"/>
  <sheetViews>
    <sheetView topLeftCell="A11" workbookViewId="0">
      <selection activeCell="N16" sqref="N16"/>
    </sheetView>
  </sheetViews>
  <sheetFormatPr defaultRowHeight="14.5" x14ac:dyDescent="0.35"/>
  <cols>
    <col min="1" max="1" width="2.6328125" customWidth="1"/>
    <col min="2" max="2" width="2.90625" customWidth="1"/>
    <col min="3" max="3" width="5" customWidth="1"/>
    <col min="4" max="4" width="5.08984375" customWidth="1"/>
    <col min="5" max="5" width="6.90625" customWidth="1"/>
    <col min="6" max="6" width="20.54296875" customWidth="1"/>
    <col min="7" max="11" width="2.6328125" customWidth="1"/>
    <col min="12" max="12" width="14.1796875" customWidth="1"/>
    <col min="13" max="13" width="7.6328125" customWidth="1"/>
    <col min="14" max="16" width="5.453125" style="13" customWidth="1"/>
    <col min="17" max="17" width="20.6328125" customWidth="1"/>
    <col min="18" max="19" width="23.1796875" customWidth="1"/>
  </cols>
  <sheetData>
    <row r="1" spans="1:19" s="3" customFormat="1" ht="15.5" x14ac:dyDescent="0.35">
      <c r="A1" s="487" t="s">
        <v>478</v>
      </c>
      <c r="B1" s="487"/>
      <c r="C1" s="487"/>
      <c r="D1" s="487"/>
      <c r="E1" s="487"/>
      <c r="F1" s="487"/>
      <c r="G1" s="487"/>
      <c r="H1" s="487"/>
      <c r="I1" s="487"/>
      <c r="J1" s="487"/>
      <c r="K1" s="487"/>
      <c r="L1" s="487"/>
      <c r="M1" s="487"/>
      <c r="N1" s="487"/>
      <c r="O1" s="487"/>
      <c r="P1" s="487"/>
      <c r="Q1" s="487"/>
      <c r="R1" s="487"/>
      <c r="S1" s="487"/>
    </row>
    <row r="3" spans="1:19" x14ac:dyDescent="0.35">
      <c r="A3" s="488" t="s">
        <v>15</v>
      </c>
      <c r="B3" s="489"/>
      <c r="C3" s="489"/>
      <c r="D3" s="489"/>
      <c r="E3" s="489"/>
      <c r="F3" s="490"/>
      <c r="G3" s="480" t="s">
        <v>2</v>
      </c>
      <c r="H3" s="480"/>
      <c r="I3" s="480"/>
      <c r="J3" s="480"/>
      <c r="K3" s="480"/>
      <c r="L3" s="480"/>
      <c r="M3" s="480" t="s">
        <v>10</v>
      </c>
      <c r="N3" s="480" t="s">
        <v>3</v>
      </c>
      <c r="O3" s="480"/>
      <c r="P3" s="480"/>
      <c r="Q3" s="480" t="s">
        <v>8</v>
      </c>
      <c r="R3" s="480" t="s">
        <v>4</v>
      </c>
      <c r="S3" s="480" t="s">
        <v>195</v>
      </c>
    </row>
    <row r="4" spans="1:19" s="7" customFormat="1" ht="14.5" customHeight="1" x14ac:dyDescent="0.35">
      <c r="A4" s="491"/>
      <c r="B4" s="492"/>
      <c r="C4" s="492"/>
      <c r="D4" s="492"/>
      <c r="E4" s="492"/>
      <c r="F4" s="493"/>
      <c r="G4" s="480"/>
      <c r="H4" s="480"/>
      <c r="I4" s="480"/>
      <c r="J4" s="480"/>
      <c r="K4" s="480"/>
      <c r="L4" s="480"/>
      <c r="M4" s="480"/>
      <c r="N4" s="2">
        <v>2024</v>
      </c>
      <c r="O4" s="2">
        <v>2025</v>
      </c>
      <c r="P4" s="2">
        <v>2026</v>
      </c>
      <c r="Q4" s="480"/>
      <c r="R4" s="480"/>
      <c r="S4" s="480"/>
    </row>
    <row r="5" spans="1:19" s="48" customFormat="1" ht="41.5" customHeight="1" x14ac:dyDescent="0.35">
      <c r="A5" s="137">
        <f>CASCADING!A5</f>
        <v>1</v>
      </c>
      <c r="B5" s="485" t="str">
        <f>CASCADING!B5</f>
        <v xml:space="preserve">Meningkatkan Kinerja Penyelenggaraan Pemerintah Daerah
</v>
      </c>
      <c r="C5" s="485"/>
      <c r="D5" s="485"/>
      <c r="E5" s="485"/>
      <c r="F5" s="486"/>
      <c r="G5" s="138"/>
      <c r="H5" s="531" t="str">
        <f>CASCADING!H5</f>
        <v>Nilai Penyelenggaraan Pelayanan Publik</v>
      </c>
      <c r="I5" s="531"/>
      <c r="J5" s="531"/>
      <c r="K5" s="531"/>
      <c r="L5" s="532"/>
      <c r="M5" s="139" t="s">
        <v>480</v>
      </c>
      <c r="N5" s="140">
        <v>90</v>
      </c>
      <c r="O5" s="141">
        <v>93</v>
      </c>
      <c r="P5" s="142">
        <v>95</v>
      </c>
      <c r="Q5" s="143" t="s">
        <v>391</v>
      </c>
      <c r="R5" s="22"/>
      <c r="S5" s="22"/>
    </row>
    <row r="6" spans="1:19" s="48" customFormat="1" ht="68" customHeight="1" x14ac:dyDescent="0.35">
      <c r="A6" s="23"/>
      <c r="B6" s="144" t="str">
        <f>CASCADING!B6</f>
        <v>1.1</v>
      </c>
      <c r="C6" s="529" t="str">
        <f>CASCADING!C6</f>
        <v>Meningkatnya Partisipasi dan Pemberdayaan Masyarakat dalam Pembangunan</v>
      </c>
      <c r="D6" s="529"/>
      <c r="E6" s="529"/>
      <c r="F6" s="530"/>
      <c r="G6" s="145"/>
      <c r="H6" s="144"/>
      <c r="I6" s="527" t="str">
        <f>CASCADING!I6</f>
        <v>Persentase Partisipasi Masyarakat dalam Pembangunan Kecamatan dan Kelurahan pada Kecamatan Padang Panjang Timur</v>
      </c>
      <c r="J6" s="527"/>
      <c r="K6" s="527"/>
      <c r="L6" s="528"/>
      <c r="M6" s="144" t="s">
        <v>490</v>
      </c>
      <c r="N6" s="146">
        <v>39.200000000000003</v>
      </c>
      <c r="O6" s="147">
        <v>39.5</v>
      </c>
      <c r="P6" s="148">
        <v>39.799999999999997</v>
      </c>
      <c r="Q6" s="149" t="s">
        <v>520</v>
      </c>
      <c r="R6" s="22"/>
      <c r="S6" s="22"/>
    </row>
    <row r="7" spans="1:19" s="48" customFormat="1" ht="129" customHeight="1" x14ac:dyDescent="0.35">
      <c r="A7" s="23"/>
      <c r="B7" s="46"/>
      <c r="C7" s="46" t="str">
        <f>CASCADING!C7</f>
        <v>1.1.1</v>
      </c>
      <c r="D7" s="483" t="str">
        <f>CASCADING!D7</f>
        <v>Program Pemberdayaan Masyarakat Desa dan Kelurahan</v>
      </c>
      <c r="E7" s="483"/>
      <c r="F7" s="484"/>
      <c r="G7" s="23"/>
      <c r="H7" s="46"/>
      <c r="I7" s="46"/>
      <c r="J7" s="505" t="str">
        <f>CASCADING!J7</f>
        <v>Tingkat Partisipasi dan Pemberdayaan Masyarakat Kecamatan / Kelurahan pada Kecamatan Padang Panjang Timur</v>
      </c>
      <c r="K7" s="505"/>
      <c r="L7" s="506"/>
      <c r="M7" s="46" t="s">
        <v>490</v>
      </c>
      <c r="N7" s="26">
        <v>39.979999999999997</v>
      </c>
      <c r="O7" s="24">
        <v>39.99</v>
      </c>
      <c r="P7" s="134">
        <v>40</v>
      </c>
      <c r="Q7" s="135" t="s">
        <v>481</v>
      </c>
      <c r="R7" s="22"/>
      <c r="S7" s="22"/>
    </row>
    <row r="8" spans="1:19" s="48" customFormat="1" ht="50.5" customHeight="1" x14ac:dyDescent="0.35">
      <c r="A8" s="23"/>
      <c r="B8" s="46"/>
      <c r="C8" s="46"/>
      <c r="D8" s="46" t="str">
        <f>CASCADING!D8</f>
        <v>1.1.1.1</v>
      </c>
      <c r="E8" s="483" t="str">
        <f>CASCADING!E8</f>
        <v>Pemberdayaan Kelurahan</v>
      </c>
      <c r="F8" s="484"/>
      <c r="G8" s="23"/>
      <c r="H8" s="46"/>
      <c r="I8" s="46"/>
      <c r="J8" s="46"/>
      <c r="K8" s="505" t="str">
        <f>CASCADING!K8</f>
        <v>Jumlah jenis pemberdayaan kelurahan yang dilaksanakan</v>
      </c>
      <c r="L8" s="506"/>
      <c r="M8" s="46" t="s">
        <v>485</v>
      </c>
      <c r="N8" s="26">
        <v>3</v>
      </c>
      <c r="O8" s="24">
        <v>3</v>
      </c>
      <c r="P8" s="27">
        <v>3</v>
      </c>
      <c r="Q8" s="22" t="s">
        <v>482</v>
      </c>
      <c r="R8" s="22"/>
      <c r="S8" s="22"/>
    </row>
    <row r="9" spans="1:19" s="48" customFormat="1" ht="95" customHeight="1" x14ac:dyDescent="0.35">
      <c r="A9" s="23"/>
      <c r="B9" s="46"/>
      <c r="C9" s="46"/>
      <c r="D9" s="46"/>
      <c r="E9" s="46" t="str">
        <f>CASCADING!E9</f>
        <v>1.1.1.1.1</v>
      </c>
      <c r="F9" s="46" t="str">
        <f>CASCADING!F9</f>
        <v>Peningkatan Partisipasi Masyarakat dalam Forum Musyawarah Perencanaan Pembangunan di Kelurahan</v>
      </c>
      <c r="G9" s="23"/>
      <c r="H9" s="46"/>
      <c r="I9" s="46"/>
      <c r="J9" s="46"/>
      <c r="K9" s="46"/>
      <c r="L9" s="47" t="str">
        <f>CASCADING!L9</f>
        <v>Jumlah Lembaga Kemasyarakatan yang Berpartisipasi dalam Forum Musyawarah Perencanaan Pembangunan di Kelurahan</v>
      </c>
      <c r="M9" s="46" t="s">
        <v>486</v>
      </c>
      <c r="N9" s="26">
        <v>9</v>
      </c>
      <c r="O9" s="26">
        <v>9</v>
      </c>
      <c r="P9" s="26">
        <v>9</v>
      </c>
      <c r="Q9" s="22" t="s">
        <v>496</v>
      </c>
      <c r="R9" s="22"/>
      <c r="S9" s="22"/>
    </row>
    <row r="10" spans="1:19" s="48" customFormat="1" ht="52.5" customHeight="1" x14ac:dyDescent="0.35">
      <c r="A10" s="23"/>
      <c r="B10" s="483"/>
      <c r="C10" s="483"/>
      <c r="D10" s="483"/>
      <c r="E10" s="46" t="str">
        <f>CASCADING!E10</f>
        <v>1.1.1.1.2</v>
      </c>
      <c r="F10" s="46" t="str">
        <f>CASCADING!F10</f>
        <v>Pembangunan Sarana dan Prasarana Kelurahan</v>
      </c>
      <c r="G10" s="23"/>
      <c r="H10" s="46"/>
      <c r="I10" s="46"/>
      <c r="J10" s="46"/>
      <c r="K10" s="46"/>
      <c r="L10" s="47" t="str">
        <f>CASCADING!L10</f>
        <v xml:space="preserve">Jumlah Sarana dan Prasarana Kelurahan yang Terbangun </v>
      </c>
      <c r="M10" s="46" t="s">
        <v>495</v>
      </c>
      <c r="N10" s="26">
        <v>8</v>
      </c>
      <c r="O10" s="26">
        <v>8</v>
      </c>
      <c r="P10" s="26">
        <v>8</v>
      </c>
      <c r="Q10" s="22" t="s">
        <v>497</v>
      </c>
      <c r="R10" s="22"/>
      <c r="S10" s="22"/>
    </row>
    <row r="11" spans="1:19" s="48" customFormat="1" ht="85" customHeight="1" x14ac:dyDescent="0.35">
      <c r="A11" s="23"/>
      <c r="B11" s="46"/>
      <c r="C11" s="46"/>
      <c r="D11" s="46"/>
      <c r="E11" s="46" t="str">
        <f>CASCADING!E11</f>
        <v>1.1.1.1.3</v>
      </c>
      <c r="F11" s="46" t="str">
        <f>CASCADING!F11</f>
        <v>Pemberdayaan Masyarakat di Kelurahan</v>
      </c>
      <c r="G11" s="23"/>
      <c r="H11" s="46"/>
      <c r="I11" s="46"/>
      <c r="J11" s="46"/>
      <c r="K11" s="46"/>
      <c r="L11" s="47" t="str">
        <f>CASCADING!L11</f>
        <v xml:space="preserve">Jumlah Pokmas dan Ormas yang Melaksanakan Pemberdayaan Masyarakat di Kelurahan </v>
      </c>
      <c r="M11" s="46" t="s">
        <v>489</v>
      </c>
      <c r="N11" s="26">
        <v>6</v>
      </c>
      <c r="O11" s="26">
        <v>6</v>
      </c>
      <c r="P11" s="26">
        <v>6</v>
      </c>
      <c r="Q11" s="22" t="s">
        <v>498</v>
      </c>
      <c r="R11" s="22"/>
      <c r="S11" s="22"/>
    </row>
    <row r="12" spans="1:19" s="48" customFormat="1" ht="53" customHeight="1" x14ac:dyDescent="0.35">
      <c r="A12" s="23"/>
      <c r="B12" s="46"/>
      <c r="C12" s="46"/>
      <c r="D12" s="46" t="str">
        <f>CASCADING!D12</f>
        <v>1.1.1.2</v>
      </c>
      <c r="E12" s="505" t="str">
        <f>CASCADING!E12</f>
        <v xml:space="preserve">Pemberdayaan Lembaga Kemasyarakatan Tingkat Kecamatan </v>
      </c>
      <c r="F12" s="506"/>
      <c r="G12" s="23"/>
      <c r="H12" s="46"/>
      <c r="I12" s="46"/>
      <c r="J12" s="46"/>
      <c r="K12" s="505" t="str">
        <f>CASCADING!K12</f>
        <v xml:space="preserve">Jumlah Rukun Tetangga (RT) </v>
      </c>
      <c r="L12" s="506"/>
      <c r="M12" s="46" t="s">
        <v>487</v>
      </c>
      <c r="N12" s="26">
        <v>107</v>
      </c>
      <c r="O12" s="24">
        <v>107</v>
      </c>
      <c r="P12" s="27">
        <v>107</v>
      </c>
      <c r="Q12" s="136" t="s">
        <v>483</v>
      </c>
      <c r="R12" s="22"/>
      <c r="S12" s="22"/>
    </row>
    <row r="13" spans="1:19" s="48" customFormat="1" ht="50" customHeight="1" x14ac:dyDescent="0.35">
      <c r="A13" s="23"/>
      <c r="B13" s="46"/>
      <c r="C13" s="46"/>
      <c r="D13" s="46"/>
      <c r="E13" s="46" t="str">
        <f>CASCADING!E13</f>
        <v>1.1.1.2.1</v>
      </c>
      <c r="F13" s="46" t="str">
        <f>CASCADING!F13</f>
        <v>Penyelenggaraan Lembaga Kemasyarakatan</v>
      </c>
      <c r="G13" s="23"/>
      <c r="H13" s="46"/>
      <c r="I13" s="46"/>
      <c r="J13" s="46"/>
      <c r="K13" s="46"/>
      <c r="L13" s="47" t="str">
        <f>CASCADING!L13</f>
        <v>Jumlah Lembaga Kemasyarakatan yang Diselenggarakan</v>
      </c>
      <c r="M13" s="46" t="s">
        <v>486</v>
      </c>
      <c r="N13" s="26">
        <v>1</v>
      </c>
      <c r="O13" s="24">
        <v>1</v>
      </c>
      <c r="P13" s="27">
        <v>1</v>
      </c>
      <c r="Q13" s="22" t="s">
        <v>499</v>
      </c>
      <c r="R13" s="22"/>
      <c r="S13" s="22"/>
    </row>
    <row r="14" spans="1:19" s="48" customFormat="1" ht="5" customHeight="1" x14ac:dyDescent="0.35">
      <c r="A14" s="23"/>
      <c r="B14" s="46"/>
      <c r="C14" s="46"/>
      <c r="D14" s="46"/>
      <c r="E14" s="46"/>
      <c r="F14" s="46"/>
      <c r="G14" s="23"/>
      <c r="H14" s="46"/>
      <c r="I14" s="46"/>
      <c r="J14" s="46"/>
      <c r="K14" s="46"/>
      <c r="L14" s="47"/>
      <c r="M14" s="46"/>
      <c r="N14" s="26"/>
      <c r="O14" s="24"/>
      <c r="P14" s="27"/>
      <c r="Q14" s="22"/>
      <c r="R14" s="22"/>
      <c r="S14" s="22"/>
    </row>
    <row r="15" spans="1:19" s="48" customFormat="1" ht="53.5" customHeight="1" x14ac:dyDescent="0.35">
      <c r="A15" s="23"/>
      <c r="B15" s="144" t="str">
        <f>CASCADING!B15</f>
        <v>1.2</v>
      </c>
      <c r="C15" s="527" t="str">
        <f>CASCADING!C15</f>
        <v>Meningkatnya Kualitas Layanan Publik yang Transparan dan Akuntabel di Kecamatan dan Kelurahan</v>
      </c>
      <c r="D15" s="527"/>
      <c r="E15" s="527"/>
      <c r="F15" s="528"/>
      <c r="G15" s="145"/>
      <c r="H15" s="144"/>
      <c r="I15" s="527" t="str">
        <f>CASCADING!I15</f>
        <v>Nilai Survey Kepuasan Masyarakat pada Kecamatan Padang Panjang Timur</v>
      </c>
      <c r="J15" s="527"/>
      <c r="K15" s="527"/>
      <c r="L15" s="528"/>
      <c r="M15" s="144" t="s">
        <v>480</v>
      </c>
      <c r="N15" s="150">
        <v>97.81</v>
      </c>
      <c r="O15" s="150">
        <v>97.82</v>
      </c>
      <c r="P15" s="151">
        <v>97.83</v>
      </c>
      <c r="Q15" s="149" t="s">
        <v>479</v>
      </c>
      <c r="R15" s="22"/>
      <c r="S15" s="22"/>
    </row>
    <row r="16" spans="1:19" s="48" customFormat="1" ht="82.5" customHeight="1" x14ac:dyDescent="0.35">
      <c r="A16" s="23"/>
      <c r="B16" s="46"/>
      <c r="C16" s="46" t="str">
        <f>CASCADING!C16</f>
        <v>1.2.1</v>
      </c>
      <c r="D16" s="505" t="str">
        <f>CASCADING!D16</f>
        <v>Program Penyelenggaraan Pemerintahan dan Pelayanan Publik</v>
      </c>
      <c r="E16" s="505"/>
      <c r="F16" s="506"/>
      <c r="G16" s="23"/>
      <c r="H16" s="46"/>
      <c r="I16" s="46"/>
      <c r="J16" s="505" t="str">
        <f>CASCADING!J16</f>
        <v>Persentase Tingkat Layanan pada Kecamatan Padang Panjang Timur</v>
      </c>
      <c r="K16" s="505"/>
      <c r="L16" s="506"/>
      <c r="M16" s="46" t="s">
        <v>490</v>
      </c>
      <c r="N16" s="26">
        <v>100</v>
      </c>
      <c r="O16" s="26">
        <v>100</v>
      </c>
      <c r="P16" s="26">
        <v>100</v>
      </c>
      <c r="Q16" s="22" t="s">
        <v>500</v>
      </c>
      <c r="R16" s="22"/>
      <c r="S16" s="22"/>
    </row>
    <row r="17" spans="1:19" s="48" customFormat="1" ht="54.5" customHeight="1" x14ac:dyDescent="0.35">
      <c r="A17" s="23"/>
      <c r="B17" s="46"/>
      <c r="C17" s="46"/>
      <c r="D17" s="46" t="str">
        <f>CASCADING!D17</f>
        <v>1.2.1.1</v>
      </c>
      <c r="E17" s="505" t="str">
        <f>CASCADING!E17</f>
        <v>Koordinasi Penyelenggaraan Kegiatan Pemerintahan di Tingkat Kecamatan</v>
      </c>
      <c r="F17" s="506"/>
      <c r="G17" s="23"/>
      <c r="H17" s="46"/>
      <c r="I17" s="46"/>
      <c r="J17" s="46"/>
      <c r="K17" s="505" t="str">
        <f>CASCADING!K17</f>
        <v>Jumlah koordinasi yang dilaksanakan di tingkat kecamatan</v>
      </c>
      <c r="L17" s="506"/>
      <c r="M17" s="46" t="s">
        <v>491</v>
      </c>
      <c r="N17" s="26">
        <v>4</v>
      </c>
      <c r="O17" s="24">
        <v>4</v>
      </c>
      <c r="P17" s="27">
        <v>4</v>
      </c>
      <c r="Q17" s="22" t="s">
        <v>501</v>
      </c>
      <c r="R17" s="22"/>
      <c r="S17" s="22"/>
    </row>
    <row r="18" spans="1:19" s="48" customFormat="1" ht="61" customHeight="1" x14ac:dyDescent="0.35">
      <c r="A18" s="23"/>
      <c r="B18" s="46"/>
      <c r="C18" s="46"/>
      <c r="D18" s="46"/>
      <c r="E18" s="46" t="str">
        <f>CASCADING!E18</f>
        <v>1.2.1.1.1</v>
      </c>
      <c r="F18" s="46" t="str">
        <f>CASCADING!F18</f>
        <v>Peningkatan Efektifitas Kegiatan Pemerintahan di Tingkat Kecamatan</v>
      </c>
      <c r="G18" s="23"/>
      <c r="H18" s="46"/>
      <c r="I18" s="46"/>
      <c r="J18" s="46"/>
      <c r="K18" s="46"/>
      <c r="L18" s="47" t="str">
        <f>CASCADING!L18</f>
        <v xml:space="preserve">Jumlah Dokumen Peningkatan Efektifitas Kegiatan Pemerintahan di Tingkat Kecamatan </v>
      </c>
      <c r="M18" s="46" t="s">
        <v>492</v>
      </c>
      <c r="N18" s="26">
        <v>1</v>
      </c>
      <c r="O18" s="24">
        <v>1</v>
      </c>
      <c r="P18" s="27">
        <v>1</v>
      </c>
      <c r="Q18" s="22" t="s">
        <v>513</v>
      </c>
      <c r="R18" s="22"/>
      <c r="S18" s="22"/>
    </row>
    <row r="19" spans="1:19" s="48" customFormat="1" ht="48.5" customHeight="1" x14ac:dyDescent="0.35">
      <c r="A19" s="23"/>
      <c r="B19" s="46"/>
      <c r="C19" s="46"/>
      <c r="D19" s="46" t="str">
        <f>CASCADING!D19</f>
        <v>1.2.1.2</v>
      </c>
      <c r="E19" s="505" t="str">
        <f>CASCADING!E19</f>
        <v>Koordinasi Pemeliharaan Prasarana dan Sarana Pelayanan Umum</v>
      </c>
      <c r="F19" s="506"/>
      <c r="G19" s="23"/>
      <c r="H19" s="46"/>
      <c r="I19" s="46"/>
      <c r="J19" s="46"/>
      <c r="K19" s="505" t="str">
        <f>CASCADING!K19</f>
        <v>Jumlah Rapat Koordinasi Layanan Persampahan</v>
      </c>
      <c r="L19" s="506"/>
      <c r="M19" s="46" t="s">
        <v>484</v>
      </c>
      <c r="N19" s="26">
        <v>12</v>
      </c>
      <c r="O19" s="26">
        <v>12</v>
      </c>
      <c r="P19" s="26">
        <v>12</v>
      </c>
      <c r="Q19" s="22" t="s">
        <v>502</v>
      </c>
      <c r="R19" s="22"/>
      <c r="S19" s="22"/>
    </row>
    <row r="20" spans="1:19" s="48" customFormat="1" ht="118.5" customHeight="1" x14ac:dyDescent="0.35">
      <c r="A20" s="23"/>
      <c r="B20" s="483"/>
      <c r="C20" s="483"/>
      <c r="D20" s="483"/>
      <c r="E20" s="46" t="str">
        <f>CASCADING!E20</f>
        <v>1.2.1.2.1</v>
      </c>
      <c r="F20" s="46" t="str">
        <f>CASCADING!F20</f>
        <v>Koordinasi/Sinergi dengan Perangkat Daerah dan/atau Instansi Vertikal yang Terkait dalam Pemeliharaan Sarana dan Prasarana Pelayanan Umum</v>
      </c>
      <c r="G20" s="23"/>
      <c r="H20" s="46"/>
      <c r="I20" s="46"/>
      <c r="J20" s="46"/>
      <c r="K20" s="46"/>
      <c r="L20" s="47" t="str">
        <f>CASCADING!L20</f>
        <v>Jumlah Dokumen Koordinasi/Sinergi dengan Perangkat Daerah dan/atau Instansi Vertikal yang Terkait dalam Pemeliharaan Sarana dan Prasarana Pelayanan Umum</v>
      </c>
      <c r="M20" s="46" t="s">
        <v>492</v>
      </c>
      <c r="N20" s="26">
        <v>576</v>
      </c>
      <c r="O20" s="26">
        <v>576</v>
      </c>
      <c r="P20" s="26">
        <v>576</v>
      </c>
      <c r="Q20" s="22" t="s">
        <v>514</v>
      </c>
      <c r="R20" s="22"/>
      <c r="S20" s="22"/>
    </row>
    <row r="21" spans="1:19" s="48" customFormat="1" ht="56.5" customHeight="1" x14ac:dyDescent="0.35">
      <c r="A21" s="23"/>
      <c r="B21" s="46"/>
      <c r="C21" s="46"/>
      <c r="D21" s="46" t="str">
        <f>CASCADING!D21</f>
        <v>1.2.1.3</v>
      </c>
      <c r="E21" s="505" t="str">
        <f>CASCADING!E21</f>
        <v>Pelaksanaan Urusan Pemerintahan yang Dilimpahkan Kepada Camat</v>
      </c>
      <c r="F21" s="506"/>
      <c r="G21" s="23"/>
      <c r="H21" s="46"/>
      <c r="I21" s="46"/>
      <c r="J21" s="46"/>
      <c r="K21" s="505" t="str">
        <f>CASCADING!K21</f>
        <v>Jumlah Urusan Pemerintahan yang dilimpahkan</v>
      </c>
      <c r="L21" s="506"/>
      <c r="M21" s="46" t="s">
        <v>493</v>
      </c>
      <c r="N21" s="26">
        <v>10</v>
      </c>
      <c r="O21" s="26">
        <v>10</v>
      </c>
      <c r="P21" s="26">
        <v>10</v>
      </c>
      <c r="Q21" s="22" t="s">
        <v>503</v>
      </c>
      <c r="R21" s="22"/>
      <c r="S21" s="22"/>
    </row>
    <row r="22" spans="1:19" s="48" customFormat="1" ht="62" customHeight="1" x14ac:dyDescent="0.35">
      <c r="A22" s="23"/>
      <c r="B22" s="46"/>
      <c r="C22" s="46"/>
      <c r="D22" s="46"/>
      <c r="E22" s="46" t="str">
        <f>CASCADING!E22</f>
        <v>1.2.1.3.1</v>
      </c>
      <c r="F22" s="46" t="str">
        <f>CASCADING!F22</f>
        <v>Pelaksanaan Urusan Pemerintahan yang Terkait dengan Kewenangan Lain yang Dilimpahkan</v>
      </c>
      <c r="G22" s="23"/>
      <c r="H22" s="46"/>
      <c r="I22" s="46"/>
      <c r="J22" s="46"/>
      <c r="K22" s="46"/>
      <c r="L22" s="47" t="str">
        <f>CASCADING!L22</f>
        <v>Jumlah Laporan Pelaksanaan Kewenangan Lain yang Dilimpahkan</v>
      </c>
      <c r="M22" s="46" t="s">
        <v>491</v>
      </c>
      <c r="N22" s="26">
        <v>10</v>
      </c>
      <c r="O22" s="26">
        <v>10</v>
      </c>
      <c r="P22" s="26">
        <v>10</v>
      </c>
      <c r="Q22" s="22" t="s">
        <v>516</v>
      </c>
      <c r="R22" s="22"/>
      <c r="S22" s="22"/>
    </row>
    <row r="23" spans="1:19" s="48" customFormat="1" ht="90.5" customHeight="1" x14ac:dyDescent="0.35">
      <c r="A23" s="23"/>
      <c r="B23" s="46"/>
      <c r="C23" s="46" t="str">
        <f>CASCADING!C23</f>
        <v>1.2.2</v>
      </c>
      <c r="D23" s="505" t="str">
        <f>CASCADING!D23</f>
        <v>Program Penyelenggaraan Urusan Pemerintahan Umum</v>
      </c>
      <c r="E23" s="505"/>
      <c r="F23" s="506"/>
      <c r="G23" s="23"/>
      <c r="H23" s="46"/>
      <c r="I23" s="46"/>
      <c r="J23" s="505" t="str">
        <f>CASCADING!J23</f>
        <v>Persentase penyelenggaraan urusan pemerintah daerah yang dilaksanakan pada Kecamatan Padang Panjang Timur</v>
      </c>
      <c r="K23" s="505"/>
      <c r="L23" s="506"/>
      <c r="M23" s="46" t="s">
        <v>490</v>
      </c>
      <c r="N23" s="26">
        <v>100</v>
      </c>
      <c r="O23" s="26">
        <v>100</v>
      </c>
      <c r="P23" s="26">
        <v>100</v>
      </c>
      <c r="Q23" s="22" t="s">
        <v>504</v>
      </c>
      <c r="R23" s="22"/>
      <c r="S23" s="22"/>
    </row>
    <row r="24" spans="1:19" s="48" customFormat="1" ht="59" customHeight="1" x14ac:dyDescent="0.35">
      <c r="A24" s="23"/>
      <c r="B24" s="46"/>
      <c r="C24" s="46"/>
      <c r="D24" s="46" t="str">
        <f>CASCADING!D24</f>
        <v>1.2.2.1</v>
      </c>
      <c r="E24" s="505" t="str">
        <f>CASCADING!E24</f>
        <v>Penyelenggaraan Urusan Pemerintahan Umum Sesuai Penugasan Kepala Daerah</v>
      </c>
      <c r="F24" s="506"/>
      <c r="G24" s="23"/>
      <c r="H24" s="46"/>
      <c r="I24" s="46"/>
      <c r="J24" s="46"/>
      <c r="K24" s="505" t="str">
        <f>CASCADING!K24</f>
        <v>Jumlah kegiatan urusan Pemerintahan umum yang dilaksanakan sesuai penugasan kepala daerah</v>
      </c>
      <c r="L24" s="506"/>
      <c r="M24" s="46" t="s">
        <v>488</v>
      </c>
      <c r="N24" s="26">
        <v>5</v>
      </c>
      <c r="O24" s="24">
        <v>5</v>
      </c>
      <c r="P24" s="27">
        <v>5</v>
      </c>
      <c r="Q24" s="22" t="s">
        <v>505</v>
      </c>
      <c r="R24" s="22"/>
      <c r="S24" s="22"/>
    </row>
    <row r="25" spans="1:19" s="48" customFormat="1" ht="130" customHeight="1" x14ac:dyDescent="0.35">
      <c r="A25" s="23"/>
      <c r="B25" s="46"/>
      <c r="C25" s="46"/>
      <c r="D25" s="46"/>
      <c r="E25" s="46" t="str">
        <f>CASCADING!E25</f>
        <v>1.2.2.1.1</v>
      </c>
      <c r="F25" s="46" t="str">
        <f>CASCADING!F25</f>
        <v>Pembinaan Kerukunan Antar suku dan Intra suku, Umat Beragama, Ras dan Golongan Lainnya Guna Mewujudkan Stabilitas Nasional dan Keamanan Lokal, Regional</v>
      </c>
      <c r="G25" s="23"/>
      <c r="H25" s="46"/>
      <c r="I25" s="46"/>
      <c r="J25" s="46"/>
      <c r="K25" s="46"/>
      <c r="L25" s="47" t="str">
        <f>CASCADING!L25</f>
        <v xml:space="preserve">Jumlah Orang yang Mengikuti Pembinaan Kerukunan Antar Suku dan Intra Suku , Umat Beragama, Ras, dan Golongan Lainnya Guna Mewujudkan Stabilitas Keamanan Lokal,Regional, dan Nasional </v>
      </c>
      <c r="M25" s="46" t="s">
        <v>494</v>
      </c>
      <c r="N25" s="26">
        <v>80</v>
      </c>
      <c r="O25" s="24">
        <v>200</v>
      </c>
      <c r="P25" s="27">
        <v>200</v>
      </c>
      <c r="Q25" s="22" t="s">
        <v>512</v>
      </c>
      <c r="R25" s="22"/>
      <c r="S25" s="22"/>
    </row>
    <row r="26" spans="1:19" s="48" customFormat="1" ht="58.5" customHeight="1" x14ac:dyDescent="0.35">
      <c r="A26" s="23"/>
      <c r="B26" s="46"/>
      <c r="C26" s="46"/>
      <c r="D26" s="46"/>
      <c r="E26" s="46" t="str">
        <f>CASCADING!E26</f>
        <v>1.2.2.1.2</v>
      </c>
      <c r="F26" s="46" t="str">
        <f>CASCADING!F26</f>
        <v>Pelaksanaan Tugas Forum Koordinasi Pimpinan di Kecamatan</v>
      </c>
      <c r="G26" s="23"/>
      <c r="H26" s="46"/>
      <c r="I26" s="46"/>
      <c r="J26" s="46"/>
      <c r="K26" s="46"/>
      <c r="L26" s="47" t="str">
        <f>CASCADING!L26</f>
        <v xml:space="preserve">Jumlah Dokumen Tugas Forum Koordinasi Pimpinan di Kecamatan </v>
      </c>
      <c r="M26" s="46" t="s">
        <v>492</v>
      </c>
      <c r="N26" s="26">
        <v>6</v>
      </c>
      <c r="O26" s="24">
        <v>6</v>
      </c>
      <c r="P26" s="27">
        <v>6</v>
      </c>
      <c r="Q26" s="22" t="s">
        <v>511</v>
      </c>
      <c r="R26" s="22"/>
      <c r="S26" s="22"/>
    </row>
    <row r="27" spans="1:19" s="48" customFormat="1" ht="60" customHeight="1" x14ac:dyDescent="0.35">
      <c r="A27" s="23"/>
      <c r="B27" s="46"/>
      <c r="C27" s="46" t="str">
        <f>CASCADING!C27</f>
        <v>1.2.3</v>
      </c>
      <c r="D27" s="505" t="str">
        <f>CASCADING!D27</f>
        <v>Program Koordinasi Ketenteraman dan Ketertiban Umum</v>
      </c>
      <c r="E27" s="505"/>
      <c r="F27" s="506"/>
      <c r="G27" s="23"/>
      <c r="H27" s="46"/>
      <c r="I27" s="46"/>
      <c r="J27" s="505" t="str">
        <f>CASCADING!J27</f>
        <v>Jumlah Laporan Kasus Pelanggaran Trantibum pada Kecamatan Padang Panjang Timur</v>
      </c>
      <c r="K27" s="505"/>
      <c r="L27" s="506"/>
      <c r="M27" s="46" t="s">
        <v>491</v>
      </c>
      <c r="N27" s="26">
        <v>10</v>
      </c>
      <c r="O27" s="24">
        <v>9</v>
      </c>
      <c r="P27" s="27">
        <v>8</v>
      </c>
      <c r="Q27" s="22" t="s">
        <v>508</v>
      </c>
      <c r="R27" s="22"/>
      <c r="S27" s="22"/>
    </row>
    <row r="28" spans="1:19" s="48" customFormat="1" ht="40" customHeight="1" x14ac:dyDescent="0.35">
      <c r="A28" s="23"/>
      <c r="B28" s="46"/>
      <c r="C28" s="46"/>
      <c r="D28" s="46" t="str">
        <f>CASCADING!D28</f>
        <v>1.2.3.1</v>
      </c>
      <c r="E28" s="505" t="str">
        <f>CASCADING!E28</f>
        <v>Koordinasi Upaya Penyelenggaraan Ketentraman dan Ketertiban Umum</v>
      </c>
      <c r="F28" s="506"/>
      <c r="G28" s="23"/>
      <c r="H28" s="46"/>
      <c r="I28" s="46"/>
      <c r="J28" s="46"/>
      <c r="K28" s="505" t="str">
        <f>CASCADING!K28</f>
        <v>Jumlah Jenis Kegiatan Koordinasi Trantib</v>
      </c>
      <c r="L28" s="506"/>
      <c r="M28" s="46" t="s">
        <v>485</v>
      </c>
      <c r="N28" s="26">
        <v>2</v>
      </c>
      <c r="O28" s="24">
        <v>2</v>
      </c>
      <c r="P28" s="27">
        <v>2</v>
      </c>
      <c r="Q28" s="22" t="s">
        <v>509</v>
      </c>
      <c r="R28" s="22"/>
      <c r="S28" s="22"/>
    </row>
    <row r="29" spans="1:19" s="48" customFormat="1" ht="106" customHeight="1" x14ac:dyDescent="0.35">
      <c r="A29" s="23"/>
      <c r="B29" s="46"/>
      <c r="C29" s="46"/>
      <c r="D29" s="46"/>
      <c r="E29" s="46" t="str">
        <f>CASCADING!E29</f>
        <v>1.2.3.1.1</v>
      </c>
      <c r="F29" s="46" t="str">
        <f>CASCADING!F29</f>
        <v xml:space="preserve">Sinergitas dengan Kepolisian Negara Republik Indonesia, Tentara Nasional Indonesia dan Instansi Vertikal di Wilayah Kecamatan </v>
      </c>
      <c r="G29" s="23"/>
      <c r="H29" s="46"/>
      <c r="I29" s="46"/>
      <c r="J29" s="46"/>
      <c r="K29" s="46"/>
      <c r="L29" s="47" t="str">
        <f>CASCADING!L29</f>
        <v xml:space="preserve">Jumlah Laporan Hasil Sinergitas dengan Kepolisian Negara Republik Indonesia, Tentara Nasional Indonesia dan Instansi Vertikal di Wilayah Kecamatan </v>
      </c>
      <c r="M29" s="46" t="s">
        <v>491</v>
      </c>
      <c r="N29" s="26">
        <v>108</v>
      </c>
      <c r="O29" s="26">
        <v>108</v>
      </c>
      <c r="P29" s="26">
        <v>108</v>
      </c>
      <c r="Q29" s="22" t="s">
        <v>510</v>
      </c>
      <c r="R29" s="22"/>
      <c r="S29" s="22"/>
    </row>
    <row r="30" spans="1:19" s="48" customFormat="1" ht="13" customHeight="1" x14ac:dyDescent="0.25">
      <c r="A30" s="170"/>
      <c r="B30" s="171"/>
      <c r="C30" s="171"/>
      <c r="D30" s="171"/>
      <c r="E30" s="171"/>
      <c r="F30" s="169"/>
      <c r="G30" s="170"/>
      <c r="H30" s="171"/>
      <c r="I30" s="171"/>
      <c r="J30" s="171"/>
      <c r="K30" s="171"/>
      <c r="L30" s="169"/>
      <c r="M30" s="161"/>
      <c r="N30" s="162"/>
      <c r="O30" s="162"/>
      <c r="P30" s="162"/>
      <c r="Q30" s="161"/>
      <c r="R30" s="161"/>
      <c r="S30" s="161"/>
    </row>
    <row r="31" spans="1:19" s="48" customFormat="1" ht="13" customHeight="1" x14ac:dyDescent="0.25">
      <c r="A31" s="132"/>
      <c r="B31" s="132"/>
      <c r="C31" s="132"/>
      <c r="D31" s="132"/>
      <c r="E31" s="132"/>
      <c r="F31" s="163"/>
      <c r="G31" s="131"/>
      <c r="H31" s="132"/>
      <c r="I31" s="132"/>
      <c r="J31" s="132"/>
      <c r="K31" s="132"/>
      <c r="L31" s="163"/>
      <c r="M31" s="164"/>
      <c r="N31" s="165"/>
      <c r="O31" s="165"/>
      <c r="P31" s="165"/>
      <c r="Q31" s="164"/>
      <c r="R31" s="164"/>
      <c r="S31" s="164"/>
    </row>
    <row r="32" spans="1:19" s="48" customFormat="1" ht="13" customHeight="1" x14ac:dyDescent="0.25">
      <c r="A32" s="132"/>
      <c r="B32" s="132"/>
      <c r="C32" s="132"/>
      <c r="D32" s="132"/>
      <c r="E32" s="132"/>
      <c r="F32" s="163"/>
      <c r="G32" s="131"/>
      <c r="H32" s="132"/>
      <c r="I32" s="132"/>
      <c r="J32" s="132"/>
      <c r="K32" s="132"/>
      <c r="L32" s="163"/>
      <c r="M32" s="164"/>
      <c r="N32" s="165"/>
      <c r="O32" s="165"/>
      <c r="P32" s="165"/>
      <c r="Q32" s="164"/>
      <c r="R32" s="164"/>
      <c r="S32" s="164"/>
    </row>
    <row r="33" spans="1:19" s="48" customFormat="1" ht="13" customHeight="1" x14ac:dyDescent="0.25">
      <c r="A33" s="132"/>
      <c r="B33" s="132"/>
      <c r="C33" s="132"/>
      <c r="D33" s="132"/>
      <c r="E33" s="132"/>
      <c r="F33" s="163"/>
      <c r="G33" s="131"/>
      <c r="H33" s="132"/>
      <c r="I33" s="132"/>
      <c r="J33" s="132"/>
      <c r="K33" s="132"/>
      <c r="L33" s="163"/>
      <c r="M33" s="164"/>
      <c r="N33" s="165"/>
      <c r="O33" s="165"/>
      <c r="P33" s="165"/>
      <c r="Q33" s="164"/>
      <c r="R33" s="164"/>
      <c r="S33" s="164"/>
    </row>
    <row r="34" spans="1:19" s="48" customFormat="1" ht="13" customHeight="1" x14ac:dyDescent="0.25">
      <c r="A34" s="132"/>
      <c r="B34" s="132"/>
      <c r="C34" s="132"/>
      <c r="D34" s="132"/>
      <c r="E34" s="132"/>
      <c r="F34" s="163"/>
      <c r="G34" s="131"/>
      <c r="H34" s="132"/>
      <c r="I34" s="132"/>
      <c r="J34" s="132"/>
      <c r="K34" s="132"/>
      <c r="L34" s="163"/>
      <c r="M34" s="164"/>
      <c r="N34" s="165"/>
      <c r="O34" s="165"/>
      <c r="P34" s="165"/>
      <c r="Q34" s="164"/>
      <c r="R34" s="164"/>
      <c r="S34" s="164"/>
    </row>
    <row r="35" spans="1:19" s="48" customFormat="1" ht="13" customHeight="1" x14ac:dyDescent="0.25">
      <c r="A35" s="132"/>
      <c r="B35" s="132"/>
      <c r="C35" s="132"/>
      <c r="D35" s="132"/>
      <c r="E35" s="132"/>
      <c r="F35" s="163"/>
      <c r="G35" s="131"/>
      <c r="H35" s="132"/>
      <c r="I35" s="132"/>
      <c r="J35" s="132"/>
      <c r="K35" s="132"/>
      <c r="L35" s="163"/>
      <c r="M35" s="164"/>
      <c r="N35" s="165"/>
      <c r="O35" s="165"/>
      <c r="P35" s="165"/>
      <c r="Q35" s="164"/>
      <c r="R35" s="164"/>
      <c r="S35" s="164"/>
    </row>
    <row r="36" spans="1:19" s="48" customFormat="1" ht="13" customHeight="1" x14ac:dyDescent="0.25">
      <c r="A36" s="132"/>
      <c r="B36" s="132"/>
      <c r="C36" s="132"/>
      <c r="D36" s="132"/>
      <c r="E36" s="132"/>
      <c r="F36" s="163"/>
      <c r="G36" s="131"/>
      <c r="H36" s="132"/>
      <c r="I36" s="132"/>
      <c r="J36" s="132"/>
      <c r="K36" s="132"/>
      <c r="L36" s="163"/>
      <c r="M36" s="164"/>
      <c r="N36" s="165"/>
      <c r="O36" s="165"/>
      <c r="P36" s="165"/>
      <c r="Q36" s="164"/>
      <c r="R36" s="164"/>
      <c r="S36" s="164"/>
    </row>
    <row r="37" spans="1:19" s="48" customFormat="1" ht="13" customHeight="1" x14ac:dyDescent="0.25">
      <c r="A37" s="132"/>
      <c r="B37" s="132"/>
      <c r="C37" s="132"/>
      <c r="D37" s="132"/>
      <c r="E37" s="132"/>
      <c r="F37" s="163"/>
      <c r="G37" s="131"/>
      <c r="H37" s="132"/>
      <c r="I37" s="132"/>
      <c r="J37" s="132"/>
      <c r="K37" s="132"/>
      <c r="L37" s="163"/>
      <c r="M37" s="164"/>
      <c r="N37" s="165"/>
      <c r="O37" s="165"/>
      <c r="P37" s="165"/>
      <c r="Q37" s="164"/>
      <c r="R37" s="164"/>
      <c r="S37" s="164"/>
    </row>
    <row r="38" spans="1:19" s="48" customFormat="1" ht="13" customHeight="1" x14ac:dyDescent="0.25">
      <c r="A38" s="132"/>
      <c r="B38" s="132"/>
      <c r="C38" s="132"/>
      <c r="D38" s="132"/>
      <c r="E38" s="132"/>
      <c r="F38" s="163"/>
      <c r="G38" s="131"/>
      <c r="H38" s="132"/>
      <c r="I38" s="132"/>
      <c r="J38" s="132"/>
      <c r="K38" s="132"/>
      <c r="L38" s="163"/>
      <c r="M38" s="164"/>
      <c r="N38" s="165"/>
      <c r="O38" s="165"/>
      <c r="P38" s="165"/>
      <c r="Q38" s="164"/>
      <c r="R38" s="164"/>
      <c r="S38" s="164"/>
    </row>
    <row r="39" spans="1:19" s="48" customFormat="1" ht="13" customHeight="1" x14ac:dyDescent="0.25">
      <c r="A39" s="132"/>
      <c r="B39" s="132"/>
      <c r="C39" s="132"/>
      <c r="D39" s="132"/>
      <c r="E39" s="132"/>
      <c r="F39" s="163"/>
      <c r="G39" s="131"/>
      <c r="H39" s="132"/>
      <c r="I39" s="132"/>
      <c r="J39" s="132"/>
      <c r="K39" s="132"/>
      <c r="L39" s="163"/>
      <c r="M39" s="164"/>
      <c r="N39" s="165"/>
      <c r="O39" s="165"/>
      <c r="P39" s="165"/>
      <c r="Q39" s="164"/>
      <c r="R39" s="164"/>
      <c r="S39" s="164"/>
    </row>
    <row r="40" spans="1:19" s="48" customFormat="1" ht="13" customHeight="1" x14ac:dyDescent="0.25">
      <c r="A40" s="132"/>
      <c r="B40" s="132"/>
      <c r="C40" s="132"/>
      <c r="D40" s="132"/>
      <c r="E40" s="132"/>
      <c r="F40" s="163"/>
      <c r="G40" s="131"/>
      <c r="H40" s="132"/>
      <c r="I40" s="132"/>
      <c r="J40" s="132"/>
      <c r="K40" s="132"/>
      <c r="L40" s="163"/>
      <c r="M40" s="164"/>
      <c r="N40" s="165"/>
      <c r="O40" s="165"/>
      <c r="P40" s="165"/>
      <c r="Q40" s="164"/>
      <c r="R40" s="164"/>
      <c r="S40" s="164"/>
    </row>
    <row r="41" spans="1:19" s="48" customFormat="1" ht="13" customHeight="1" x14ac:dyDescent="0.25">
      <c r="A41" s="132"/>
      <c r="B41" s="132"/>
      <c r="C41" s="132"/>
      <c r="D41" s="132"/>
      <c r="E41" s="132"/>
      <c r="F41" s="163"/>
      <c r="G41" s="131"/>
      <c r="H41" s="132"/>
      <c r="I41" s="132"/>
      <c r="J41" s="132"/>
      <c r="K41" s="132"/>
      <c r="L41" s="163"/>
      <c r="M41" s="164"/>
      <c r="N41" s="165"/>
      <c r="O41" s="165"/>
      <c r="P41" s="165"/>
      <c r="Q41" s="164"/>
      <c r="R41" s="164"/>
      <c r="S41" s="164"/>
    </row>
    <row r="42" spans="1:19" s="48" customFormat="1" ht="13" customHeight="1" x14ac:dyDescent="0.25">
      <c r="A42" s="132"/>
      <c r="B42" s="132"/>
      <c r="C42" s="132"/>
      <c r="D42" s="132"/>
      <c r="E42" s="132"/>
      <c r="F42" s="163"/>
      <c r="G42" s="131"/>
      <c r="H42" s="132"/>
      <c r="I42" s="132"/>
      <c r="J42" s="132"/>
      <c r="K42" s="132"/>
      <c r="L42" s="163"/>
      <c r="M42" s="164"/>
      <c r="N42" s="165"/>
      <c r="O42" s="165"/>
      <c r="P42" s="165"/>
      <c r="Q42" s="164"/>
      <c r="R42" s="164"/>
      <c r="S42" s="164"/>
    </row>
    <row r="43" spans="1:19" s="48" customFormat="1" ht="13" customHeight="1" x14ac:dyDescent="0.25">
      <c r="A43" s="172"/>
      <c r="B43" s="172"/>
      <c r="C43" s="172"/>
      <c r="D43" s="172"/>
      <c r="E43" s="172"/>
      <c r="F43" s="166"/>
      <c r="G43" s="173"/>
      <c r="H43" s="172"/>
      <c r="I43" s="172"/>
      <c r="J43" s="172"/>
      <c r="K43" s="172"/>
      <c r="L43" s="166"/>
      <c r="M43" s="167"/>
      <c r="N43" s="168"/>
      <c r="O43" s="168"/>
      <c r="P43" s="168"/>
      <c r="Q43" s="167"/>
      <c r="R43" s="167"/>
      <c r="S43" s="167"/>
    </row>
    <row r="44" spans="1:19" s="48" customFormat="1" ht="13" customHeight="1" x14ac:dyDescent="0.25">
      <c r="A44" s="132"/>
      <c r="B44" s="132"/>
      <c r="C44" s="132"/>
      <c r="D44" s="132"/>
      <c r="E44" s="132"/>
      <c r="F44" s="132"/>
      <c r="G44" s="4"/>
      <c r="H44" s="4"/>
      <c r="I44" s="4"/>
      <c r="J44" s="4"/>
      <c r="K44" s="4"/>
      <c r="L44" s="4"/>
      <c r="M44" s="4"/>
      <c r="N44" s="125"/>
      <c r="O44" s="125"/>
      <c r="P44" s="125"/>
      <c r="Q44" s="4"/>
      <c r="R44" s="4"/>
      <c r="S44" s="4"/>
    </row>
    <row r="45" spans="1:19" s="48" customFormat="1" ht="13" customHeight="1" x14ac:dyDescent="0.25">
      <c r="A45" s="132"/>
      <c r="B45" s="132"/>
      <c r="C45" s="132"/>
      <c r="D45" s="132"/>
      <c r="E45" s="132"/>
      <c r="F45" s="132"/>
      <c r="G45" s="4"/>
      <c r="H45" s="4"/>
      <c r="I45" s="4"/>
      <c r="J45" s="4"/>
      <c r="K45" s="4"/>
      <c r="L45" s="4"/>
      <c r="M45" s="4"/>
      <c r="N45" s="125"/>
      <c r="O45" s="125"/>
      <c r="P45" s="125"/>
      <c r="Q45" s="4"/>
      <c r="R45" s="4"/>
      <c r="S45" s="4"/>
    </row>
    <row r="46" spans="1:19" s="48" customFormat="1" ht="13" customHeight="1" x14ac:dyDescent="0.25">
      <c r="A46" s="132"/>
      <c r="B46" s="132"/>
      <c r="C46" s="132"/>
      <c r="D46" s="132"/>
      <c r="E46" s="132"/>
      <c r="F46" s="132"/>
      <c r="G46" s="4"/>
      <c r="H46" s="4"/>
      <c r="I46" s="4"/>
      <c r="J46" s="4"/>
      <c r="K46" s="4"/>
      <c r="L46" s="4"/>
      <c r="M46" s="4"/>
      <c r="N46" s="125"/>
      <c r="O46" s="125"/>
      <c r="P46" s="125"/>
      <c r="Q46" s="4"/>
      <c r="R46" s="4"/>
      <c r="S46" s="4"/>
    </row>
    <row r="47" spans="1:19" s="48" customFormat="1" ht="13" customHeight="1" x14ac:dyDescent="0.25">
      <c r="A47" s="4"/>
      <c r="B47" s="4"/>
      <c r="C47" s="4"/>
      <c r="D47" s="4"/>
      <c r="E47" s="4"/>
      <c r="F47" s="4"/>
      <c r="G47" s="4"/>
      <c r="H47" s="4"/>
      <c r="I47" s="4"/>
      <c r="J47" s="4"/>
      <c r="K47" s="4"/>
      <c r="L47" s="4"/>
      <c r="M47" s="4"/>
      <c r="N47" s="6"/>
      <c r="O47" s="6"/>
      <c r="P47" s="482" t="s">
        <v>373</v>
      </c>
      <c r="Q47" s="482"/>
      <c r="R47" s="4"/>
      <c r="S47" s="8" t="s">
        <v>207</v>
      </c>
    </row>
    <row r="48" spans="1:19" s="48" customFormat="1" ht="13" customHeight="1" x14ac:dyDescent="0.25">
      <c r="A48" s="4"/>
      <c r="B48" s="4"/>
      <c r="C48" s="4"/>
      <c r="D48" s="4"/>
      <c r="E48" s="4"/>
      <c r="F48" s="4"/>
      <c r="G48" s="4"/>
      <c r="H48" s="4"/>
      <c r="I48" s="4"/>
      <c r="J48" s="4"/>
      <c r="K48" s="4"/>
      <c r="L48" s="4"/>
      <c r="M48" s="4"/>
      <c r="N48" s="6"/>
      <c r="O48" s="6"/>
      <c r="P48" s="482" t="s">
        <v>233</v>
      </c>
      <c r="Q48" s="482"/>
      <c r="R48" s="4"/>
      <c r="S48" s="8" t="s">
        <v>1</v>
      </c>
    </row>
    <row r="49" spans="1:19" s="48" customFormat="1" ht="13" customHeight="1" x14ac:dyDescent="0.25">
      <c r="A49" s="4"/>
      <c r="B49" s="4"/>
      <c r="C49" s="4"/>
      <c r="D49" s="4"/>
      <c r="E49" s="4"/>
      <c r="F49" s="4"/>
      <c r="G49" s="4"/>
      <c r="H49" s="4"/>
      <c r="I49" s="4"/>
      <c r="J49" s="4"/>
      <c r="K49" s="4"/>
      <c r="L49" s="4"/>
      <c r="M49" s="4"/>
      <c r="N49" s="6"/>
      <c r="O49" s="6"/>
      <c r="P49" s="482"/>
      <c r="Q49" s="482"/>
      <c r="R49" s="4"/>
      <c r="S49" s="4"/>
    </row>
    <row r="50" spans="1:19" s="48" customFormat="1" ht="13" customHeight="1" x14ac:dyDescent="0.25">
      <c r="A50" s="4"/>
      <c r="B50" s="4"/>
      <c r="C50" s="4"/>
      <c r="D50" s="4"/>
      <c r="E50" s="4"/>
      <c r="F50" s="4"/>
      <c r="G50" s="4"/>
      <c r="H50" s="4"/>
      <c r="I50" s="4"/>
      <c r="J50" s="4"/>
      <c r="K50" s="4"/>
      <c r="L50" s="4"/>
      <c r="M50" s="4"/>
      <c r="N50" s="6"/>
      <c r="O50" s="6"/>
      <c r="P50" s="482"/>
      <c r="Q50" s="482"/>
      <c r="R50" s="4"/>
      <c r="S50" s="8" t="s">
        <v>1</v>
      </c>
    </row>
    <row r="51" spans="1:19" s="48" customFormat="1" ht="12" customHeight="1" x14ac:dyDescent="0.25">
      <c r="A51" s="4"/>
      <c r="B51" s="4"/>
      <c r="C51" s="4"/>
      <c r="D51" s="4"/>
      <c r="E51" s="4"/>
      <c r="F51" s="4"/>
      <c r="G51" s="4"/>
      <c r="H51" s="4"/>
      <c r="I51" s="4"/>
      <c r="J51" s="4"/>
      <c r="K51" s="4"/>
      <c r="L51" s="4"/>
      <c r="M51" s="4"/>
      <c r="N51" s="6"/>
      <c r="O51" s="6"/>
      <c r="P51" s="482"/>
      <c r="Q51" s="482"/>
      <c r="R51" s="4"/>
      <c r="S51" s="4"/>
    </row>
    <row r="52" spans="1:19" s="4" customFormat="1" ht="11.5" x14ac:dyDescent="0.25">
      <c r="N52" s="6"/>
      <c r="O52" s="6"/>
      <c r="P52" s="482"/>
      <c r="Q52" s="482"/>
    </row>
    <row r="53" spans="1:19" s="4" customFormat="1" ht="11.5" x14ac:dyDescent="0.25">
      <c r="N53" s="6"/>
      <c r="O53" s="6"/>
      <c r="P53" s="482" t="s">
        <v>5</v>
      </c>
      <c r="Q53" s="482"/>
    </row>
    <row r="54" spans="1:19" s="4" customFormat="1" ht="11.5" x14ac:dyDescent="0.25">
      <c r="N54" s="6"/>
      <c r="O54" s="6"/>
      <c r="P54" s="482" t="s">
        <v>232</v>
      </c>
      <c r="Q54" s="482"/>
    </row>
    <row r="55" spans="1:19" s="4" customFormat="1" ht="11.5" x14ac:dyDescent="0.25">
      <c r="N55" s="6"/>
      <c r="O55" s="6"/>
      <c r="P55" s="6"/>
    </row>
    <row r="56" spans="1:19" s="4" customFormat="1" ht="11.5" x14ac:dyDescent="0.25">
      <c r="A56" s="478" t="s">
        <v>224</v>
      </c>
      <c r="B56" s="481"/>
      <c r="C56" s="481"/>
      <c r="D56" s="481"/>
      <c r="E56" s="481"/>
      <c r="F56" s="481"/>
      <c r="G56" s="481"/>
      <c r="H56" s="481"/>
      <c r="I56" s="481"/>
      <c r="J56" s="481"/>
      <c r="K56" s="481"/>
      <c r="L56" s="481"/>
      <c r="M56" s="479"/>
      <c r="N56" s="17"/>
      <c r="O56" s="18"/>
      <c r="P56" s="18"/>
    </row>
    <row r="57" spans="1:19" s="4" customFormat="1" ht="11.5" x14ac:dyDescent="0.25">
      <c r="A57" s="2" t="s">
        <v>0</v>
      </c>
      <c r="B57" s="478" t="s">
        <v>7</v>
      </c>
      <c r="C57" s="481"/>
      <c r="D57" s="479"/>
      <c r="E57" s="122"/>
      <c r="F57" s="122"/>
      <c r="G57" s="480" t="s">
        <v>5</v>
      </c>
      <c r="H57" s="480"/>
      <c r="I57" s="480"/>
      <c r="J57" s="480"/>
      <c r="K57" s="480"/>
      <c r="L57" s="480"/>
      <c r="M57" s="2" t="s">
        <v>6</v>
      </c>
      <c r="N57" s="17"/>
      <c r="O57" s="18"/>
      <c r="P57" s="18"/>
      <c r="Q57" s="7"/>
      <c r="R57" s="7"/>
      <c r="S57" s="7"/>
    </row>
    <row r="58" spans="1:19" s="4" customFormat="1" ht="11.5" x14ac:dyDescent="0.25">
      <c r="A58" s="9">
        <v>1</v>
      </c>
      <c r="B58" s="474" t="s">
        <v>222</v>
      </c>
      <c r="C58" s="499"/>
      <c r="D58" s="475"/>
      <c r="E58" s="121"/>
      <c r="F58" s="121"/>
      <c r="G58" s="476"/>
      <c r="H58" s="476"/>
      <c r="I58" s="476"/>
      <c r="J58" s="476"/>
      <c r="K58" s="476"/>
      <c r="L58" s="476"/>
      <c r="M58" s="9"/>
      <c r="N58" s="19"/>
      <c r="O58" s="5"/>
      <c r="P58" s="5"/>
      <c r="Q58" s="5"/>
      <c r="R58" s="5"/>
      <c r="S58" s="5"/>
    </row>
    <row r="59" spans="1:19" s="4" customFormat="1" ht="11.5" x14ac:dyDescent="0.25">
      <c r="A59" s="9">
        <v>2</v>
      </c>
      <c r="B59" s="474" t="s">
        <v>223</v>
      </c>
      <c r="C59" s="499"/>
      <c r="D59" s="475"/>
      <c r="E59" s="121"/>
      <c r="F59" s="121"/>
      <c r="G59" s="476"/>
      <c r="H59" s="476"/>
      <c r="I59" s="476"/>
      <c r="J59" s="476"/>
      <c r="K59" s="476"/>
      <c r="L59" s="476"/>
      <c r="M59" s="9"/>
      <c r="N59" s="19"/>
      <c r="O59" s="5"/>
      <c r="P59" s="5"/>
      <c r="Q59" s="5"/>
      <c r="R59" s="5"/>
      <c r="S59" s="5"/>
    </row>
    <row r="60" spans="1:19" s="4" customFormat="1" ht="11.5" x14ac:dyDescent="0.25">
      <c r="A60" s="9">
        <v>3</v>
      </c>
      <c r="B60" s="474" t="s">
        <v>223</v>
      </c>
      <c r="C60" s="499"/>
      <c r="D60" s="475"/>
      <c r="E60" s="121"/>
      <c r="F60" s="121"/>
      <c r="G60" s="476"/>
      <c r="H60" s="476"/>
      <c r="I60" s="476"/>
      <c r="J60" s="476"/>
      <c r="K60" s="476"/>
      <c r="L60" s="476"/>
      <c r="M60" s="9"/>
      <c r="N60" s="19"/>
      <c r="O60" s="5"/>
      <c r="P60" s="5"/>
      <c r="Q60" s="5"/>
      <c r="R60" s="5"/>
      <c r="S60" s="5"/>
    </row>
    <row r="61" spans="1:19" s="4" customFormat="1" ht="11.5" x14ac:dyDescent="0.25">
      <c r="A61" s="9">
        <v>4</v>
      </c>
      <c r="B61" s="474" t="s">
        <v>223</v>
      </c>
      <c r="C61" s="499"/>
      <c r="D61" s="475"/>
      <c r="E61" s="121"/>
      <c r="F61" s="121"/>
      <c r="G61" s="476"/>
      <c r="H61" s="476"/>
      <c r="I61" s="476"/>
      <c r="J61" s="476"/>
      <c r="K61" s="476"/>
      <c r="L61" s="476"/>
      <c r="M61" s="9"/>
      <c r="N61" s="19"/>
      <c r="O61" s="5"/>
      <c r="P61" s="5"/>
      <c r="Q61" s="5"/>
      <c r="R61" s="5"/>
      <c r="S61" s="5"/>
    </row>
    <row r="62" spans="1:19" s="4" customFormat="1" ht="12.5" customHeight="1" x14ac:dyDescent="0.25">
      <c r="N62" s="6"/>
      <c r="O62" s="6"/>
      <c r="P62" s="6"/>
    </row>
    <row r="63" spans="1:19" s="7" customFormat="1" ht="14.5" customHeight="1" x14ac:dyDescent="0.25">
      <c r="A63" s="4"/>
      <c r="B63" s="4"/>
      <c r="C63" s="4"/>
      <c r="D63" s="4"/>
      <c r="E63" s="4"/>
      <c r="F63" s="4"/>
      <c r="G63" s="4"/>
      <c r="H63" s="4"/>
      <c r="I63" s="4"/>
      <c r="J63" s="4"/>
      <c r="K63" s="4"/>
      <c r="L63" s="4"/>
      <c r="M63" s="4"/>
      <c r="N63" s="6"/>
      <c r="O63" s="6"/>
      <c r="P63" s="6"/>
      <c r="Q63" s="4"/>
      <c r="R63" s="4"/>
      <c r="S63" s="4"/>
    </row>
    <row r="64" spans="1:19" s="5" customFormat="1" ht="22" customHeight="1" x14ac:dyDescent="0.25">
      <c r="A64" s="4"/>
      <c r="B64" s="4"/>
      <c r="C64" s="4"/>
      <c r="D64" s="4"/>
      <c r="E64" s="4"/>
      <c r="F64" s="4"/>
      <c r="G64" s="4"/>
      <c r="H64" s="4"/>
      <c r="I64" s="4"/>
      <c r="J64" s="4"/>
      <c r="K64" s="4"/>
      <c r="L64" s="4"/>
      <c r="M64" s="4"/>
      <c r="N64" s="6"/>
      <c r="O64" s="6"/>
      <c r="P64" s="6"/>
      <c r="Q64" s="4"/>
      <c r="R64" s="4"/>
      <c r="S64" s="4"/>
    </row>
    <row r="65" spans="1:19" s="5" customFormat="1" ht="22" customHeight="1" x14ac:dyDescent="0.25">
      <c r="A65" s="4"/>
      <c r="B65" s="4"/>
      <c r="C65" s="4"/>
      <c r="D65" s="4"/>
      <c r="E65" s="4"/>
      <c r="F65" s="4"/>
      <c r="G65" s="4"/>
      <c r="H65" s="4"/>
      <c r="I65" s="4"/>
      <c r="J65" s="4"/>
      <c r="K65" s="4"/>
      <c r="L65" s="4"/>
      <c r="M65" s="4"/>
      <c r="N65" s="6"/>
      <c r="O65" s="6"/>
      <c r="P65" s="6"/>
      <c r="Q65" s="4"/>
      <c r="R65" s="4"/>
      <c r="S65" s="4"/>
    </row>
    <row r="66" spans="1:19" s="5" customFormat="1" ht="22" customHeight="1" x14ac:dyDescent="0.25">
      <c r="A66" s="4"/>
      <c r="B66" s="4"/>
      <c r="C66" s="4"/>
      <c r="D66" s="4"/>
      <c r="E66" s="4"/>
      <c r="F66" s="4"/>
      <c r="G66" s="4"/>
      <c r="H66" s="4"/>
      <c r="I66" s="4"/>
      <c r="J66" s="4"/>
      <c r="K66" s="4"/>
      <c r="L66" s="4"/>
      <c r="M66" s="4"/>
      <c r="N66" s="6"/>
      <c r="O66" s="6"/>
      <c r="P66" s="6"/>
      <c r="Q66" s="4"/>
      <c r="R66" s="4"/>
      <c r="S66" s="4"/>
    </row>
    <row r="67" spans="1:19" s="5" customFormat="1" ht="22" customHeight="1" x14ac:dyDescent="0.25">
      <c r="A67" s="4"/>
      <c r="B67" s="4"/>
      <c r="C67" s="4"/>
      <c r="D67" s="4"/>
      <c r="E67" s="4"/>
      <c r="F67" s="4"/>
      <c r="G67" s="4"/>
      <c r="H67" s="4"/>
      <c r="I67" s="4"/>
      <c r="J67" s="4"/>
      <c r="K67" s="4"/>
      <c r="L67" s="4"/>
      <c r="M67" s="4"/>
      <c r="N67" s="6"/>
      <c r="O67" s="6"/>
      <c r="P67" s="6"/>
      <c r="Q67" s="4"/>
      <c r="R67" s="4"/>
      <c r="S67" s="4"/>
    </row>
    <row r="68" spans="1:19" s="4" customFormat="1" ht="11.5" x14ac:dyDescent="0.25">
      <c r="N68" s="6"/>
      <c r="O68" s="6"/>
      <c r="P68" s="6"/>
    </row>
    <row r="69" spans="1:19" s="4" customFormat="1" ht="11.5" x14ac:dyDescent="0.25">
      <c r="N69" s="6"/>
      <c r="O69" s="6"/>
      <c r="P69" s="6"/>
    </row>
    <row r="70" spans="1:19" s="4" customFormat="1" ht="11.5" x14ac:dyDescent="0.25">
      <c r="N70" s="6"/>
      <c r="O70" s="6"/>
      <c r="P70" s="6"/>
    </row>
    <row r="71" spans="1:19" s="4" customFormat="1" ht="11.5" x14ac:dyDescent="0.25">
      <c r="N71" s="6"/>
      <c r="O71" s="6"/>
      <c r="P71" s="6"/>
    </row>
    <row r="72" spans="1:19" s="4" customFormat="1" ht="11.5" x14ac:dyDescent="0.25">
      <c r="N72" s="6"/>
      <c r="O72" s="6"/>
      <c r="P72" s="6"/>
    </row>
    <row r="73" spans="1:19" s="4" customFormat="1" ht="11.5" x14ac:dyDescent="0.25">
      <c r="N73" s="6"/>
      <c r="O73" s="6"/>
      <c r="P73" s="6"/>
    </row>
    <row r="74" spans="1:19" s="4" customFormat="1" ht="11.5" x14ac:dyDescent="0.25">
      <c r="N74" s="6"/>
      <c r="O74" s="6"/>
      <c r="P74" s="6"/>
    </row>
    <row r="75" spans="1:19" s="4" customFormat="1" ht="11.5" x14ac:dyDescent="0.25">
      <c r="N75" s="6"/>
      <c r="O75" s="6"/>
      <c r="P75" s="6"/>
    </row>
    <row r="76" spans="1:19" s="4" customFormat="1" ht="11.5" x14ac:dyDescent="0.25">
      <c r="N76" s="6"/>
      <c r="O76" s="6"/>
      <c r="P76" s="6"/>
    </row>
    <row r="77" spans="1:19" s="4" customFormat="1" ht="11.5" x14ac:dyDescent="0.25">
      <c r="N77" s="6"/>
      <c r="O77" s="6"/>
      <c r="P77" s="6"/>
    </row>
    <row r="78" spans="1:19" s="4" customFormat="1" ht="11.5" x14ac:dyDescent="0.25">
      <c r="N78" s="6"/>
      <c r="O78" s="6"/>
      <c r="P78" s="6"/>
    </row>
    <row r="79" spans="1:19" s="4" customFormat="1" ht="11.5" x14ac:dyDescent="0.25">
      <c r="N79" s="6"/>
      <c r="O79" s="6"/>
      <c r="P79" s="6"/>
    </row>
    <row r="80" spans="1:19" s="4" customFormat="1" ht="11.5" x14ac:dyDescent="0.25">
      <c r="N80" s="6"/>
      <c r="O80" s="6"/>
      <c r="P80" s="6"/>
    </row>
    <row r="81" spans="1:19" s="4" customFormat="1" x14ac:dyDescent="0.35">
      <c r="A81"/>
      <c r="B81"/>
      <c r="C81"/>
      <c r="D81"/>
      <c r="E81"/>
      <c r="F81"/>
      <c r="G81"/>
      <c r="H81"/>
      <c r="I81"/>
      <c r="J81"/>
      <c r="K81"/>
      <c r="L81"/>
      <c r="M81"/>
      <c r="N81" s="13"/>
      <c r="O81" s="13"/>
      <c r="P81" s="13"/>
      <c r="Q81"/>
      <c r="R81"/>
      <c r="S81"/>
    </row>
    <row r="82" spans="1:19" s="4" customFormat="1" x14ac:dyDescent="0.35">
      <c r="A82"/>
      <c r="B82"/>
      <c r="C82"/>
      <c r="D82"/>
      <c r="E82"/>
      <c r="F82"/>
      <c r="G82"/>
      <c r="H82"/>
      <c r="I82"/>
      <c r="J82"/>
      <c r="K82"/>
      <c r="L82"/>
      <c r="M82"/>
      <c r="N82" s="13"/>
      <c r="O82" s="13"/>
      <c r="P82" s="13"/>
      <c r="Q82"/>
      <c r="R82"/>
      <c r="S82"/>
    </row>
    <row r="83" spans="1:19" s="4" customFormat="1" x14ac:dyDescent="0.35">
      <c r="A83"/>
      <c r="B83"/>
      <c r="C83"/>
      <c r="D83"/>
      <c r="E83"/>
      <c r="F83"/>
      <c r="G83"/>
      <c r="H83"/>
      <c r="I83"/>
      <c r="J83"/>
      <c r="K83"/>
      <c r="L83"/>
      <c r="M83"/>
      <c r="N83" s="13"/>
      <c r="O83" s="13"/>
      <c r="P83" s="13"/>
      <c r="Q83"/>
      <c r="R83"/>
      <c r="S83"/>
    </row>
    <row r="84" spans="1:19" s="4" customFormat="1" x14ac:dyDescent="0.35">
      <c r="A84"/>
      <c r="B84"/>
      <c r="C84"/>
      <c r="D84"/>
      <c r="E84"/>
      <c r="F84"/>
      <c r="G84"/>
      <c r="H84"/>
      <c r="I84"/>
      <c r="J84"/>
      <c r="K84"/>
      <c r="L84"/>
      <c r="M84"/>
      <c r="N84" s="13"/>
      <c r="O84" s="13"/>
      <c r="P84" s="13"/>
      <c r="Q84"/>
      <c r="R84"/>
      <c r="S84"/>
    </row>
    <row r="85" spans="1:19" s="4" customFormat="1" x14ac:dyDescent="0.35">
      <c r="A85"/>
      <c r="B85"/>
      <c r="C85"/>
      <c r="D85"/>
      <c r="E85"/>
      <c r="F85"/>
      <c r="G85"/>
      <c r="H85"/>
      <c r="I85"/>
      <c r="J85"/>
      <c r="K85"/>
      <c r="L85"/>
      <c r="M85"/>
      <c r="N85" s="13"/>
      <c r="O85" s="13"/>
      <c r="P85" s="13"/>
      <c r="Q85"/>
      <c r="R85"/>
      <c r="S85"/>
    </row>
    <row r="86" spans="1:19" s="4" customFormat="1" x14ac:dyDescent="0.35">
      <c r="A86"/>
      <c r="B86"/>
      <c r="C86"/>
      <c r="D86"/>
      <c r="E86"/>
      <c r="F86"/>
      <c r="G86"/>
      <c r="H86"/>
      <c r="I86"/>
      <c r="J86"/>
      <c r="K86"/>
      <c r="L86"/>
      <c r="M86"/>
      <c r="N86" s="13"/>
      <c r="O86" s="13"/>
      <c r="P86" s="13"/>
      <c r="Q86"/>
      <c r="R86"/>
      <c r="S86"/>
    </row>
  </sheetData>
  <mergeCells count="57">
    <mergeCell ref="A1:S1"/>
    <mergeCell ref="A56:M56"/>
    <mergeCell ref="N3:P3"/>
    <mergeCell ref="Q3:Q4"/>
    <mergeCell ref="R3:R4"/>
    <mergeCell ref="B10:D10"/>
    <mergeCell ref="S3:S4"/>
    <mergeCell ref="E8:F8"/>
    <mergeCell ref="A3:F4"/>
    <mergeCell ref="E12:F12"/>
    <mergeCell ref="C15:F15"/>
    <mergeCell ref="J16:L16"/>
    <mergeCell ref="K17:L17"/>
    <mergeCell ref="K19:L19"/>
    <mergeCell ref="K21:L21"/>
    <mergeCell ref="H5:L5"/>
    <mergeCell ref="G60:L60"/>
    <mergeCell ref="G57:L57"/>
    <mergeCell ref="B20:D20"/>
    <mergeCell ref="G3:L4"/>
    <mergeCell ref="M3:M4"/>
    <mergeCell ref="D7:F7"/>
    <mergeCell ref="C6:F6"/>
    <mergeCell ref="B5:F5"/>
    <mergeCell ref="J23:L23"/>
    <mergeCell ref="K24:L24"/>
    <mergeCell ref="D16:F16"/>
    <mergeCell ref="E17:F17"/>
    <mergeCell ref="E19:F19"/>
    <mergeCell ref="E21:F21"/>
    <mergeCell ref="D23:F23"/>
    <mergeCell ref="I15:L15"/>
    <mergeCell ref="B61:D61"/>
    <mergeCell ref="G61:L61"/>
    <mergeCell ref="P47:Q47"/>
    <mergeCell ref="P50:Q50"/>
    <mergeCell ref="P52:Q52"/>
    <mergeCell ref="P53:Q53"/>
    <mergeCell ref="P54:Q54"/>
    <mergeCell ref="P48:Q48"/>
    <mergeCell ref="P49:Q49"/>
    <mergeCell ref="P51:Q51"/>
    <mergeCell ref="B57:D57"/>
    <mergeCell ref="B58:D58"/>
    <mergeCell ref="B59:D59"/>
    <mergeCell ref="B60:D60"/>
    <mergeCell ref="G58:L58"/>
    <mergeCell ref="G59:L59"/>
    <mergeCell ref="K28:L28"/>
    <mergeCell ref="E24:F24"/>
    <mergeCell ref="D27:F27"/>
    <mergeCell ref="E28:F28"/>
    <mergeCell ref="I6:L6"/>
    <mergeCell ref="J7:L7"/>
    <mergeCell ref="K8:L8"/>
    <mergeCell ref="K12:L12"/>
    <mergeCell ref="J27:L27"/>
  </mergeCells>
  <pageMargins left="0" right="0.39370078740157483" top="0.59055118110236227" bottom="0.39370078740157483" header="0.31496062992125984" footer="0.31496062992125984"/>
  <pageSetup paperSize="9" orientation="landscape" horizontalDpi="4294967293"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I40"/>
  <sheetViews>
    <sheetView workbookViewId="0">
      <selection activeCell="A4" sqref="A4"/>
    </sheetView>
  </sheetViews>
  <sheetFormatPr defaultRowHeight="14.5" x14ac:dyDescent="0.35"/>
  <cols>
    <col min="1" max="1" width="3.54296875" customWidth="1"/>
    <col min="2" max="2" width="2.6328125" customWidth="1"/>
    <col min="3" max="3" width="21.08984375" customWidth="1"/>
    <col min="4" max="5" width="2.6328125" customWidth="1"/>
    <col min="6" max="6" width="20.54296875" customWidth="1"/>
    <col min="7" max="7" width="13.26953125" customWidth="1"/>
    <col min="8" max="8" width="17.6328125" customWidth="1"/>
    <col min="9" max="9" width="18.81640625" customWidth="1"/>
  </cols>
  <sheetData>
    <row r="1" spans="1:9" s="3" customFormat="1" ht="15.5" x14ac:dyDescent="0.35">
      <c r="A1" s="487" t="s">
        <v>517</v>
      </c>
      <c r="B1" s="487"/>
      <c r="C1" s="487"/>
      <c r="D1" s="487"/>
      <c r="E1" s="487"/>
      <c r="F1" s="487"/>
      <c r="G1" s="487"/>
      <c r="H1" s="487"/>
      <c r="I1" s="487"/>
    </row>
    <row r="3" spans="1:9" s="7" customFormat="1" ht="14.5" customHeight="1" x14ac:dyDescent="0.35">
      <c r="A3" s="478" t="s">
        <v>15</v>
      </c>
      <c r="B3" s="481"/>
      <c r="C3" s="479"/>
      <c r="D3" s="480" t="s">
        <v>2</v>
      </c>
      <c r="E3" s="480"/>
      <c r="F3" s="480"/>
      <c r="G3" s="2" t="s">
        <v>10</v>
      </c>
      <c r="H3" s="2" t="s">
        <v>8</v>
      </c>
      <c r="I3" s="2" t="s">
        <v>9</v>
      </c>
    </row>
    <row r="4" spans="1:9" s="48" customFormat="1" ht="64" customHeight="1" x14ac:dyDescent="0.35">
      <c r="A4" s="130">
        <f>'MASTER TABEL 4.1 RENSTRA'!A5</f>
        <v>1</v>
      </c>
      <c r="B4" s="483" t="str">
        <f>'MASTER TABEL 4.1 RENSTRA'!B5:F5</f>
        <v xml:space="preserve">Meningkatkan Kinerja Penyelenggaraan Pemerintah Daerah
</v>
      </c>
      <c r="C4" s="484"/>
      <c r="D4" s="23"/>
      <c r="E4" s="483" t="str">
        <f>'MASTER TABEL 4.1 RENSTRA'!H5</f>
        <v>Nilai Penyelenggaraan Pelayanan Publik</v>
      </c>
      <c r="F4" s="484"/>
      <c r="G4" s="126" t="str">
        <f>'MASTER TABEL 4.1 RENSTRA'!M5</f>
        <v>Nilai</v>
      </c>
      <c r="H4" s="22" t="str">
        <f>'MASTER TABEL 4.1 RENSTRA'!Q5</f>
        <v>Hasil Survey IKM</v>
      </c>
      <c r="I4" s="22" t="s">
        <v>518</v>
      </c>
    </row>
    <row r="5" spans="1:9" s="48" customFormat="1" ht="96.5" customHeight="1" x14ac:dyDescent="0.35">
      <c r="A5" s="23"/>
      <c r="B5" s="46" t="str">
        <f>'MASTER TABEL 4.1 RENSTRA'!B6</f>
        <v>1.1</v>
      </c>
      <c r="C5" s="47" t="str">
        <f>'MASTER TABEL 4.1 RENSTRA'!C6:F6</f>
        <v>Meningkatnya Partisipasi dan Pemberdayaan Masyarakat dalam Pembangunan</v>
      </c>
      <c r="D5" s="46"/>
      <c r="E5" s="46"/>
      <c r="F5" s="47" t="str">
        <f>'MASTER TABEL 4.1 RENSTRA'!I6</f>
        <v>Persentase Partisipasi Masyarakat dalam Pembangunan Kecamatan dan Kelurahan pada Kecamatan Padang Panjang Timur</v>
      </c>
      <c r="G5" s="126" t="str">
        <f>'MASTER TABEL 4.1 RENSTRA'!M6</f>
        <v>%</v>
      </c>
      <c r="H5" s="22" t="str">
        <f>'MASTER TABEL 4.1 RENSTRA'!Q6</f>
        <v xml:space="preserve">Perbandingan jumlah anggaran partisipasi dengan total belanja langsung kecamatan dan kelurahan </v>
      </c>
      <c r="I5" s="22" t="s">
        <v>521</v>
      </c>
    </row>
    <row r="6" spans="1:9" s="48" customFormat="1" ht="94" customHeight="1" x14ac:dyDescent="0.35">
      <c r="A6" s="23"/>
      <c r="B6" s="46" t="str">
        <f>'MASTER TABEL 4.1 RENSTRA'!B15</f>
        <v>1.2</v>
      </c>
      <c r="C6" s="47" t="str">
        <f>'MASTER TABEL 4.1 RENSTRA'!C15:F15</f>
        <v>Meningkatnya Kualitas Layanan Publik yang Transparan dan Akuntabel di Kecamatan dan Kelurahan</v>
      </c>
      <c r="D6" s="46"/>
      <c r="E6" s="46"/>
      <c r="F6" s="47" t="str">
        <f>'MASTER TABEL 4.1 RENSTRA'!I15</f>
        <v>Nilai Survey Kepuasan Masyarakat pada Kecamatan Padang Panjang Timur</v>
      </c>
      <c r="G6" s="126" t="str">
        <f>'MASTER TABEL 4.1 RENSTRA'!M15</f>
        <v>Nilai</v>
      </c>
      <c r="H6" s="22" t="str">
        <f>'MASTER TABEL 4.1 RENSTRA'!Q15</f>
        <v>Hasil Suvey SKM (kuisioner, aplikasi)</v>
      </c>
      <c r="I6" s="22" t="s">
        <v>519</v>
      </c>
    </row>
    <row r="7" spans="1:9" s="48" customFormat="1" ht="11.5" x14ac:dyDescent="0.35">
      <c r="A7" s="23"/>
      <c r="B7" s="46"/>
      <c r="C7" s="47"/>
      <c r="D7" s="46"/>
      <c r="E7" s="46"/>
      <c r="F7" s="47"/>
      <c r="G7" s="47"/>
      <c r="H7" s="22"/>
      <c r="I7" s="22"/>
    </row>
    <row r="8" spans="1:9" s="4" customFormat="1" ht="11.5" x14ac:dyDescent="0.25"/>
    <row r="9" spans="1:9" s="5" customFormat="1" ht="14.5" customHeight="1" x14ac:dyDescent="0.35">
      <c r="H9" s="482" t="s">
        <v>231</v>
      </c>
      <c r="I9" s="482"/>
    </row>
    <row r="10" spans="1:9" s="5" customFormat="1" ht="14.5" customHeight="1" x14ac:dyDescent="0.35">
      <c r="H10" s="482" t="s">
        <v>233</v>
      </c>
      <c r="I10" s="482"/>
    </row>
    <row r="11" spans="1:9" s="4" customFormat="1" ht="11.5" x14ac:dyDescent="0.25">
      <c r="H11" s="482"/>
      <c r="I11" s="482"/>
    </row>
    <row r="12" spans="1:9" s="4" customFormat="1" ht="11.5" x14ac:dyDescent="0.25">
      <c r="H12" s="482"/>
      <c r="I12" s="482"/>
    </row>
    <row r="13" spans="1:9" s="4" customFormat="1" ht="11.5" x14ac:dyDescent="0.25">
      <c r="H13" s="482"/>
      <c r="I13" s="482"/>
    </row>
    <row r="14" spans="1:9" s="4" customFormat="1" ht="11.5" x14ac:dyDescent="0.25">
      <c r="H14" s="482"/>
      <c r="I14" s="482"/>
    </row>
    <row r="15" spans="1:9" s="4" customFormat="1" ht="11.5" x14ac:dyDescent="0.25">
      <c r="H15" s="482" t="s">
        <v>5</v>
      </c>
      <c r="I15" s="482"/>
    </row>
    <row r="16" spans="1:9" s="4" customFormat="1" ht="15" customHeight="1" x14ac:dyDescent="0.25">
      <c r="A16" s="478" t="s">
        <v>225</v>
      </c>
      <c r="B16" s="481"/>
      <c r="C16" s="481"/>
      <c r="D16" s="481"/>
      <c r="E16" s="481"/>
      <c r="F16" s="481"/>
      <c r="G16" s="479"/>
      <c r="H16" s="482" t="s">
        <v>232</v>
      </c>
      <c r="I16" s="482"/>
    </row>
    <row r="17" spans="1:9" s="7" customFormat="1" ht="14.5" customHeight="1" x14ac:dyDescent="0.35">
      <c r="A17" s="2" t="s">
        <v>0</v>
      </c>
      <c r="B17" s="478" t="s">
        <v>7</v>
      </c>
      <c r="C17" s="479"/>
      <c r="D17" s="480" t="s">
        <v>5</v>
      </c>
      <c r="E17" s="480"/>
      <c r="F17" s="480"/>
      <c r="G17" s="2" t="s">
        <v>6</v>
      </c>
      <c r="H17" s="17"/>
      <c r="I17" s="18"/>
    </row>
    <row r="18" spans="1:9" s="5" customFormat="1" ht="22" customHeight="1" x14ac:dyDescent="0.35">
      <c r="A18" s="9">
        <v>1</v>
      </c>
      <c r="B18" s="474" t="s">
        <v>222</v>
      </c>
      <c r="C18" s="475"/>
      <c r="D18" s="476"/>
      <c r="E18" s="476"/>
      <c r="F18" s="476"/>
      <c r="G18" s="9"/>
      <c r="H18" s="19"/>
    </row>
    <row r="19" spans="1:9" s="5" customFormat="1" ht="22" customHeight="1" x14ac:dyDescent="0.35">
      <c r="A19" s="9">
        <v>2</v>
      </c>
      <c r="B19" s="474" t="s">
        <v>223</v>
      </c>
      <c r="C19" s="475"/>
      <c r="D19" s="476"/>
      <c r="E19" s="476"/>
      <c r="F19" s="476"/>
      <c r="G19" s="9"/>
      <c r="H19" s="19"/>
    </row>
    <row r="20" spans="1:9" s="5" customFormat="1" ht="22" customHeight="1" x14ac:dyDescent="0.35">
      <c r="A20" s="9">
        <v>3</v>
      </c>
      <c r="B20" s="474" t="s">
        <v>223</v>
      </c>
      <c r="C20" s="475"/>
      <c r="D20" s="476"/>
      <c r="E20" s="476"/>
      <c r="F20" s="476"/>
      <c r="G20" s="9"/>
      <c r="H20" s="19"/>
    </row>
    <row r="21" spans="1:9" s="5" customFormat="1" ht="22" customHeight="1" x14ac:dyDescent="0.35">
      <c r="A21" s="9">
        <v>4</v>
      </c>
      <c r="B21" s="474" t="s">
        <v>223</v>
      </c>
      <c r="C21" s="475"/>
      <c r="D21" s="476"/>
      <c r="E21" s="476"/>
      <c r="F21" s="476"/>
      <c r="G21" s="9"/>
      <c r="H21" s="19"/>
    </row>
    <row r="22" spans="1:9" s="4" customFormat="1" ht="11.5" x14ac:dyDescent="0.25"/>
    <row r="23" spans="1:9" s="4" customFormat="1" ht="11.5" x14ac:dyDescent="0.25"/>
    <row r="24" spans="1:9" s="4" customFormat="1" ht="11.5" x14ac:dyDescent="0.25"/>
    <row r="25" spans="1:9" s="4" customFormat="1" ht="11.5" x14ac:dyDescent="0.25"/>
    <row r="26" spans="1:9" s="4" customFormat="1" ht="11.5" x14ac:dyDescent="0.25"/>
    <row r="27" spans="1:9" s="4" customFormat="1" ht="11.5" x14ac:dyDescent="0.25"/>
    <row r="28" spans="1:9" s="4" customFormat="1" ht="11.5" x14ac:dyDescent="0.25"/>
    <row r="29" spans="1:9" s="4" customFormat="1" ht="11.5" x14ac:dyDescent="0.25"/>
    <row r="30" spans="1:9" s="4" customFormat="1" ht="11.5" x14ac:dyDescent="0.25"/>
    <row r="31" spans="1:9" s="4" customFormat="1" ht="11.5" x14ac:dyDescent="0.25"/>
    <row r="32" spans="1:9" s="4" customFormat="1" ht="11.5" x14ac:dyDescent="0.25"/>
    <row r="33" s="4" customFormat="1" ht="11.5" x14ac:dyDescent="0.25"/>
    <row r="34" s="4" customFormat="1" ht="11.5" x14ac:dyDescent="0.25"/>
    <row r="35" s="4" customFormat="1" ht="11.5" x14ac:dyDescent="0.25"/>
    <row r="36" s="4" customFormat="1" ht="11.5" x14ac:dyDescent="0.25"/>
    <row r="37" s="4" customFormat="1" ht="11.5" x14ac:dyDescent="0.25"/>
    <row r="38" s="4" customFormat="1" ht="11.5" x14ac:dyDescent="0.25"/>
    <row r="39" s="4" customFormat="1" ht="11.5" x14ac:dyDescent="0.25"/>
    <row r="40" s="4" customFormat="1" ht="11.5" x14ac:dyDescent="0.25"/>
  </sheetData>
  <mergeCells count="24">
    <mergeCell ref="A1:I1"/>
    <mergeCell ref="A16:G16"/>
    <mergeCell ref="B20:C20"/>
    <mergeCell ref="A3:C3"/>
    <mergeCell ref="D3:F3"/>
    <mergeCell ref="B17:C17"/>
    <mergeCell ref="B4:C4"/>
    <mergeCell ref="E4:F4"/>
    <mergeCell ref="B21:C21"/>
    <mergeCell ref="D21:F21"/>
    <mergeCell ref="H9:I9"/>
    <mergeCell ref="H10:I10"/>
    <mergeCell ref="H11:I11"/>
    <mergeCell ref="H12:I12"/>
    <mergeCell ref="H13:I13"/>
    <mergeCell ref="H14:I14"/>
    <mergeCell ref="H15:I15"/>
    <mergeCell ref="H16:I16"/>
    <mergeCell ref="D20:F20"/>
    <mergeCell ref="D17:F17"/>
    <mergeCell ref="B18:C18"/>
    <mergeCell ref="D18:F18"/>
    <mergeCell ref="B19:C19"/>
    <mergeCell ref="D19:F19"/>
  </mergeCells>
  <pageMargins left="0" right="0.39370078740157483" top="0.59055118110236227" bottom="0.39370078740157483" header="0.31496062992125984" footer="0.31496062992125984"/>
  <pageSetup paperSize="9" orientation="landscape" horizontalDpi="4294967293"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99"/>
  <sheetViews>
    <sheetView topLeftCell="A28" workbookViewId="0">
      <selection activeCell="N16" sqref="N16"/>
    </sheetView>
  </sheetViews>
  <sheetFormatPr defaultRowHeight="14.5" x14ac:dyDescent="0.35"/>
  <cols>
    <col min="1" max="1" width="2.81640625" customWidth="1"/>
    <col min="2" max="2" width="2.90625" style="56" customWidth="1"/>
    <col min="3" max="4" width="1.6328125" customWidth="1"/>
    <col min="5" max="5" width="2.36328125" customWidth="1"/>
    <col min="6" max="6" width="20.6328125" customWidth="1"/>
    <col min="7" max="11" width="1.6328125" customWidth="1"/>
    <col min="12" max="12" width="15.6328125" customWidth="1"/>
    <col min="13" max="13" width="10.81640625" customWidth="1"/>
    <col min="14" max="14" width="6.6328125" customWidth="1"/>
    <col min="15" max="15" width="13.36328125" customWidth="1"/>
    <col min="16" max="16" width="6.6328125" customWidth="1"/>
    <col min="17" max="17" width="15.36328125" customWidth="1"/>
    <col min="18" max="18" width="6.6328125" customWidth="1"/>
    <col min="19" max="19" width="12.36328125" customWidth="1"/>
  </cols>
  <sheetData>
    <row r="1" spans="1:19" s="3" customFormat="1" ht="15.5" x14ac:dyDescent="0.35">
      <c r="A1" s="487" t="s">
        <v>531</v>
      </c>
      <c r="B1" s="487"/>
      <c r="C1" s="487"/>
      <c r="D1" s="487"/>
      <c r="E1" s="487"/>
      <c r="F1" s="487"/>
      <c r="G1" s="487"/>
      <c r="H1" s="487"/>
      <c r="I1" s="487"/>
      <c r="J1" s="487"/>
      <c r="K1" s="487"/>
      <c r="L1" s="487"/>
      <c r="M1" s="487"/>
      <c r="N1" s="487"/>
      <c r="O1" s="487"/>
      <c r="P1" s="487"/>
      <c r="Q1" s="487"/>
      <c r="R1" s="487"/>
      <c r="S1" s="487"/>
    </row>
    <row r="3" spans="1:19" s="7" customFormat="1" ht="14.5" customHeight="1" x14ac:dyDescent="0.35">
      <c r="A3" s="534" t="s">
        <v>25</v>
      </c>
      <c r="B3" s="535"/>
      <c r="C3" s="535"/>
      <c r="D3" s="535"/>
      <c r="E3" s="535"/>
      <c r="F3" s="536"/>
      <c r="G3" s="488" t="s">
        <v>2</v>
      </c>
      <c r="H3" s="489"/>
      <c r="I3" s="489"/>
      <c r="J3" s="489"/>
      <c r="K3" s="489"/>
      <c r="L3" s="490"/>
      <c r="M3" s="497" t="s">
        <v>196</v>
      </c>
      <c r="N3" s="478" t="s">
        <v>3</v>
      </c>
      <c r="O3" s="481"/>
      <c r="P3" s="481"/>
      <c r="Q3" s="481"/>
      <c r="R3" s="481"/>
      <c r="S3" s="479"/>
    </row>
    <row r="4" spans="1:19" s="7" customFormat="1" ht="14.5" customHeight="1" x14ac:dyDescent="0.35">
      <c r="A4" s="537"/>
      <c r="B4" s="538"/>
      <c r="C4" s="538"/>
      <c r="D4" s="538"/>
      <c r="E4" s="538"/>
      <c r="F4" s="539"/>
      <c r="G4" s="543"/>
      <c r="H4" s="544"/>
      <c r="I4" s="544"/>
      <c r="J4" s="544"/>
      <c r="K4" s="544"/>
      <c r="L4" s="545"/>
      <c r="M4" s="546"/>
      <c r="N4" s="480" t="s">
        <v>197</v>
      </c>
      <c r="O4" s="480"/>
      <c r="P4" s="480" t="s">
        <v>198</v>
      </c>
      <c r="Q4" s="480"/>
      <c r="R4" s="480" t="s">
        <v>199</v>
      </c>
      <c r="S4" s="480"/>
    </row>
    <row r="5" spans="1:19" s="4" customFormat="1" ht="11.5" x14ac:dyDescent="0.25">
      <c r="A5" s="540"/>
      <c r="B5" s="541"/>
      <c r="C5" s="541"/>
      <c r="D5" s="541"/>
      <c r="E5" s="541"/>
      <c r="F5" s="542"/>
      <c r="G5" s="491"/>
      <c r="H5" s="492"/>
      <c r="I5" s="492"/>
      <c r="J5" s="492"/>
      <c r="K5" s="492"/>
      <c r="L5" s="493"/>
      <c r="M5" s="498"/>
      <c r="N5" s="15" t="s">
        <v>20</v>
      </c>
      <c r="O5" s="51" t="s">
        <v>13</v>
      </c>
      <c r="P5" s="16" t="s">
        <v>20</v>
      </c>
      <c r="Q5" s="15" t="s">
        <v>13</v>
      </c>
      <c r="R5" s="15" t="s">
        <v>20</v>
      </c>
      <c r="S5" s="50" t="s">
        <v>13</v>
      </c>
    </row>
    <row r="6" spans="1:19" s="48" customFormat="1" ht="38" customHeight="1" x14ac:dyDescent="0.35">
      <c r="A6" s="138">
        <f>'MASTER TABEL 4.1 RENSTRA'!A5</f>
        <v>1</v>
      </c>
      <c r="B6" s="485" t="str">
        <f>'MASTER TABEL 4.1 RENSTRA'!B5:F5</f>
        <v xml:space="preserve">Meningkatkan Kinerja Penyelenggaraan Pemerintah Daerah
</v>
      </c>
      <c r="C6" s="485"/>
      <c r="D6" s="485"/>
      <c r="E6" s="485"/>
      <c r="F6" s="486"/>
      <c r="G6" s="138"/>
      <c r="H6" s="485" t="str">
        <f>CASCADING!H5</f>
        <v>Nilai Penyelenggaraan Pelayanan Publik</v>
      </c>
      <c r="I6" s="485"/>
      <c r="J6" s="485"/>
      <c r="K6" s="485"/>
      <c r="L6" s="486"/>
      <c r="M6" s="195" t="str">
        <f>'MASTER TABEL 4.1 RENSTRA'!M5</f>
        <v>Nilai</v>
      </c>
      <c r="N6" s="141">
        <f>'MASTER TABEL 4.1 RENSTRA'!N5</f>
        <v>90</v>
      </c>
      <c r="O6" s="563"/>
      <c r="P6" s="141">
        <f>'MASTER TABEL 4.1 RENSTRA'!O5</f>
        <v>93</v>
      </c>
      <c r="Q6" s="563"/>
      <c r="R6" s="140">
        <f>'MASTER TABEL 4.1 RENSTRA'!P5</f>
        <v>95</v>
      </c>
      <c r="S6" s="563"/>
    </row>
    <row r="7" spans="1:19" s="48" customFormat="1" ht="72.5" customHeight="1" x14ac:dyDescent="0.35">
      <c r="A7" s="575"/>
      <c r="B7" s="565" t="str">
        <f>'MASTER TABEL 4.1 RENSTRA'!B6</f>
        <v>1.1</v>
      </c>
      <c r="C7" s="566" t="str">
        <f>'MASTER TABEL 4.1 RENSTRA'!C6:F6</f>
        <v>Meningkatnya Partisipasi dan Pemberdayaan Masyarakat dalam Pembangunan</v>
      </c>
      <c r="D7" s="567"/>
      <c r="E7" s="567"/>
      <c r="F7" s="568"/>
      <c r="G7" s="569"/>
      <c r="H7" s="570"/>
      <c r="I7" s="566" t="str">
        <f>CASCADING!I6</f>
        <v>Persentase Partisipasi Masyarakat dalam Pembangunan Kecamatan dan Kelurahan pada Kecamatan Padang Panjang Timur</v>
      </c>
      <c r="J7" s="567"/>
      <c r="K7" s="567"/>
      <c r="L7" s="568"/>
      <c r="M7" s="571" t="str">
        <f>'MASTER TABEL 4.1 RENSTRA'!M6</f>
        <v>%</v>
      </c>
      <c r="N7" s="572">
        <f>'MASTER TABEL 4.1 RENSTRA'!N6</f>
        <v>39.200000000000003</v>
      </c>
      <c r="O7" s="573"/>
      <c r="P7" s="572">
        <f>'MASTER TABEL 4.1 RENSTRA'!O6</f>
        <v>39.5</v>
      </c>
      <c r="Q7" s="573"/>
      <c r="R7" s="574">
        <f>'MASTER TABEL 4.1 RENSTRA'!P6</f>
        <v>39.799999999999997</v>
      </c>
      <c r="S7" s="573"/>
    </row>
    <row r="8" spans="1:19" s="48" customFormat="1" ht="59" customHeight="1" x14ac:dyDescent="0.35">
      <c r="A8" s="23"/>
      <c r="B8" s="54"/>
      <c r="C8" s="46"/>
      <c r="D8" s="485" t="str">
        <f>'MASTER TABEL 4.1 RENSTRA'!D7:F7</f>
        <v>Program Pemberdayaan Masyarakat Desa dan Kelurahan</v>
      </c>
      <c r="E8" s="485"/>
      <c r="F8" s="562"/>
      <c r="G8" s="138"/>
      <c r="H8" s="425"/>
      <c r="I8" s="425"/>
      <c r="J8" s="485" t="str">
        <f>CASCADING!J7</f>
        <v>Tingkat Partisipasi dan Pemberdayaan Masyarakat Kecamatan / Kelurahan pada Kecamatan Padang Panjang Timur</v>
      </c>
      <c r="K8" s="485"/>
      <c r="L8" s="562"/>
      <c r="M8" s="195" t="str">
        <f>'MASTER TABEL 4.1 RENSTRA'!M7</f>
        <v>%</v>
      </c>
      <c r="N8" s="141">
        <f>'MASTER TABEL 4.1 RENSTRA'!N7</f>
        <v>39.979999999999997</v>
      </c>
      <c r="O8" s="563">
        <f>O9+O13</f>
        <v>3005840000</v>
      </c>
      <c r="P8" s="141">
        <f>'MASTER TABEL 4.1 RENSTRA'!O7</f>
        <v>39.99</v>
      </c>
      <c r="Q8" s="563">
        <f>Q9+Q13</f>
        <v>3005840000</v>
      </c>
      <c r="R8" s="140">
        <f>'MASTER TABEL 4.1 RENSTRA'!P7</f>
        <v>40</v>
      </c>
      <c r="S8" s="563">
        <f>S9+S13</f>
        <v>3005840000</v>
      </c>
    </row>
    <row r="9" spans="1:19" s="48" customFormat="1" ht="27.5" customHeight="1" x14ac:dyDescent="0.35">
      <c r="A9" s="23"/>
      <c r="B9" s="54"/>
      <c r="C9" s="46"/>
      <c r="D9" s="46"/>
      <c r="E9" s="483" t="str">
        <f>'MASTER TABEL 4.1 RENSTRA'!E8:F8</f>
        <v>Pemberdayaan Kelurahan</v>
      </c>
      <c r="F9" s="533"/>
      <c r="G9" s="23"/>
      <c r="H9" s="46"/>
      <c r="I9" s="46"/>
      <c r="J9" s="46"/>
      <c r="K9" s="483" t="str">
        <f>CASCADING!K8</f>
        <v>Jumlah jenis pemberdayaan kelurahan yang dilaksanakan</v>
      </c>
      <c r="L9" s="533"/>
      <c r="M9" s="184" t="str">
        <f>'MASTER TABEL 4.1 RENSTRA'!M8</f>
        <v>jenis</v>
      </c>
      <c r="N9" s="186">
        <f>'MASTER TABEL 4.1 RENSTRA'!N8</f>
        <v>3</v>
      </c>
      <c r="O9" s="49">
        <f>O10+O11+O12</f>
        <v>706000000</v>
      </c>
      <c r="P9" s="186">
        <f>'MASTER TABEL 4.1 RENSTRA'!O8</f>
        <v>3</v>
      </c>
      <c r="Q9" s="49">
        <f>Q10+Q11+Q12</f>
        <v>706000000</v>
      </c>
      <c r="R9" s="198">
        <f>'MASTER TABEL 4.1 RENSTRA'!P8</f>
        <v>3</v>
      </c>
      <c r="S9" s="49">
        <f>S10+S11+S12</f>
        <v>706000000</v>
      </c>
    </row>
    <row r="10" spans="1:19" s="48" customFormat="1" ht="83" customHeight="1" x14ac:dyDescent="0.35">
      <c r="A10" s="23"/>
      <c r="B10" s="54"/>
      <c r="C10" s="46"/>
      <c r="D10" s="46"/>
      <c r="E10" s="46"/>
      <c r="F10" s="47" t="str">
        <f>'MASTER TABEL 4.1 RENSTRA'!F9</f>
        <v>Peningkatan Partisipasi Masyarakat dalam Forum Musyawarah Perencanaan Pembangunan di Kelurahan</v>
      </c>
      <c r="G10" s="23"/>
      <c r="H10" s="46"/>
      <c r="I10" s="46"/>
      <c r="J10" s="46"/>
      <c r="K10" s="46"/>
      <c r="L10" s="47" t="str">
        <f>CASCADING!L9</f>
        <v>Jumlah Lembaga Kemasyarakatan yang Berpartisipasi dalam Forum Musyawarah Perencanaan Pembangunan di Kelurahan</v>
      </c>
      <c r="M10" s="184" t="str">
        <f>'MASTER TABEL 4.1 RENSTRA'!M9</f>
        <v>lembaga</v>
      </c>
      <c r="N10" s="186">
        <f>'MASTER TABEL 4.1 RENSTRA'!N9</f>
        <v>9</v>
      </c>
      <c r="O10" s="49">
        <f>'T RENSTRA DESK 29SEPT23'!S97</f>
        <v>200000000</v>
      </c>
      <c r="P10" s="186">
        <f>'MASTER TABEL 4.1 RENSTRA'!O9</f>
        <v>9</v>
      </c>
      <c r="Q10" s="49">
        <f>'T RENSTRA DESK 29SEPT23'!U97</f>
        <v>200000000</v>
      </c>
      <c r="R10" s="198">
        <f>'MASTER TABEL 4.1 RENSTRA'!P9</f>
        <v>9</v>
      </c>
      <c r="S10" s="49">
        <f>'T RENSTRA DESK 29SEPT23'!W97</f>
        <v>200000000</v>
      </c>
    </row>
    <row r="11" spans="1:19" s="48" customFormat="1" ht="38" customHeight="1" x14ac:dyDescent="0.35">
      <c r="A11" s="23"/>
      <c r="B11" s="54"/>
      <c r="C11" s="46"/>
      <c r="D11" s="46"/>
      <c r="E11" s="46"/>
      <c r="F11" s="47" t="str">
        <f>'MASTER TABEL 4.1 RENSTRA'!F10</f>
        <v>Pembangunan Sarana dan Prasarana Kelurahan</v>
      </c>
      <c r="G11" s="23"/>
      <c r="H11" s="46"/>
      <c r="I11" s="46"/>
      <c r="J11" s="46"/>
      <c r="K11" s="46"/>
      <c r="L11" s="47" t="str">
        <f>CASCADING!L10</f>
        <v xml:space="preserve">Jumlah Sarana dan Prasarana Kelurahan yang Terbangun </v>
      </c>
      <c r="M11" s="184" t="str">
        <f>'MASTER TABEL 4.1 RENSTRA'!M10</f>
        <v>unit</v>
      </c>
      <c r="N11" s="186">
        <f>'MASTER TABEL 4.1 RENSTRA'!N10</f>
        <v>8</v>
      </c>
      <c r="O11" s="49">
        <f>'T RENSTRA DESK 29SEPT23'!S99</f>
        <v>80000000</v>
      </c>
      <c r="P11" s="186">
        <f>'MASTER TABEL 4.1 RENSTRA'!O10</f>
        <v>8</v>
      </c>
      <c r="Q11" s="49">
        <f>'T RENSTRA DESK 29SEPT23'!U99</f>
        <v>80000000</v>
      </c>
      <c r="R11" s="198">
        <f>'MASTER TABEL 4.1 RENSTRA'!P10</f>
        <v>8</v>
      </c>
      <c r="S11" s="49">
        <f>'T RENSTRA DESK 29SEPT23'!W99</f>
        <v>80000000</v>
      </c>
    </row>
    <row r="12" spans="1:19" s="48" customFormat="1" ht="61" customHeight="1" x14ac:dyDescent="0.35">
      <c r="A12" s="23"/>
      <c r="B12" s="54"/>
      <c r="C12" s="46"/>
      <c r="D12" s="46"/>
      <c r="E12" s="46"/>
      <c r="F12" s="47" t="str">
        <f>'MASTER TABEL 4.1 RENSTRA'!F11</f>
        <v>Pemberdayaan Masyarakat di Kelurahan</v>
      </c>
      <c r="G12" s="23"/>
      <c r="H12" s="46"/>
      <c r="I12" s="46"/>
      <c r="J12" s="46"/>
      <c r="K12" s="46"/>
      <c r="L12" s="47" t="str">
        <f>CASCADING!L11</f>
        <v xml:space="preserve">Jumlah Pokmas dan Ormas yang Melaksanakan Pemberdayaan Masyarakat di Kelurahan </v>
      </c>
      <c r="M12" s="184" t="str">
        <f>'MASTER TABEL 4.1 RENSTRA'!M11</f>
        <v>pokmas/ormas</v>
      </c>
      <c r="N12" s="186">
        <f>'MASTER TABEL 4.1 RENSTRA'!N11</f>
        <v>6</v>
      </c>
      <c r="O12" s="49">
        <f>'T RENSTRA DESK 29SEPT23'!S105</f>
        <v>426000000</v>
      </c>
      <c r="P12" s="24"/>
      <c r="Q12" s="49">
        <f>'T RENSTRA DESK 29SEPT23'!U105</f>
        <v>426000000</v>
      </c>
      <c r="R12" s="198">
        <f>'MASTER TABEL 4.1 RENSTRA'!P11</f>
        <v>6</v>
      </c>
      <c r="S12" s="49">
        <f>'T RENSTRA DESK 29SEPT23'!W105</f>
        <v>426000000</v>
      </c>
    </row>
    <row r="13" spans="1:19" s="48" customFormat="1" ht="36" customHeight="1" x14ac:dyDescent="0.35">
      <c r="A13" s="23"/>
      <c r="B13" s="54"/>
      <c r="C13" s="182"/>
      <c r="D13" s="182"/>
      <c r="E13" s="483" t="str">
        <f>'MASTER TABEL 4.1 RENSTRA'!E12:F12</f>
        <v xml:space="preserve">Pemberdayaan Lembaga Kemasyarakatan Tingkat Kecamatan </v>
      </c>
      <c r="F13" s="484"/>
      <c r="G13" s="23"/>
      <c r="H13" s="182"/>
      <c r="I13" s="182"/>
      <c r="J13" s="182"/>
      <c r="K13" s="483" t="str">
        <f>'MASTER TABEL 4.1 RENSTRA'!K12:L12</f>
        <v xml:space="preserve">Jumlah Rukun Tetangga (RT) </v>
      </c>
      <c r="L13" s="484"/>
      <c r="M13" s="184" t="str">
        <f>'MASTER TABEL 4.1 RENSTRA'!M12</f>
        <v>RT</v>
      </c>
      <c r="N13" s="186">
        <f>'MASTER TABEL 4.1 RENSTRA'!N12</f>
        <v>107</v>
      </c>
      <c r="O13" s="49">
        <f>O14</f>
        <v>2299840000</v>
      </c>
      <c r="P13" s="186">
        <f>'MASTER TABEL 4.1 RENSTRA'!O12</f>
        <v>107</v>
      </c>
      <c r="Q13" s="49">
        <f>Q14</f>
        <v>2299840000</v>
      </c>
      <c r="R13" s="198">
        <f>'MASTER TABEL 4.1 RENSTRA'!P12</f>
        <v>107</v>
      </c>
      <c r="S13" s="49">
        <f>S14</f>
        <v>2299840000</v>
      </c>
    </row>
    <row r="14" spans="1:19" s="48" customFormat="1" ht="38.5" customHeight="1" x14ac:dyDescent="0.35">
      <c r="A14" s="23"/>
      <c r="B14" s="54"/>
      <c r="C14" s="182"/>
      <c r="D14" s="182"/>
      <c r="E14" s="182"/>
      <c r="F14" s="183" t="str">
        <f>'MASTER TABEL 4.1 RENSTRA'!F13</f>
        <v>Penyelenggaraan Lembaga Kemasyarakatan</v>
      </c>
      <c r="G14" s="23"/>
      <c r="H14" s="182"/>
      <c r="I14" s="182"/>
      <c r="J14" s="182"/>
      <c r="K14" s="182"/>
      <c r="L14" s="183" t="str">
        <f>'MASTER TABEL 4.1 RENSTRA'!L13</f>
        <v>Jumlah Lembaga Kemasyarakatan yang Diselenggarakan</v>
      </c>
      <c r="M14" s="184" t="str">
        <f>'MASTER TABEL 4.1 RENSTRA'!M13</f>
        <v>lembaga</v>
      </c>
      <c r="N14" s="186">
        <f>'MASTER TABEL 4.1 RENSTRA'!N13</f>
        <v>1</v>
      </c>
      <c r="O14" s="49">
        <f>'T RENSTRA DESK 29SEPT23'!S114</f>
        <v>2299840000</v>
      </c>
      <c r="P14" s="186">
        <f>'MASTER TABEL 4.1 RENSTRA'!O13</f>
        <v>1</v>
      </c>
      <c r="Q14" s="49">
        <f>'T RENSTRA DESK 29SEPT23'!U114</f>
        <v>2299840000</v>
      </c>
      <c r="R14" s="198">
        <f>'MASTER TABEL 4.1 RENSTRA'!P13</f>
        <v>1</v>
      </c>
      <c r="S14" s="49">
        <f>'T RENSTRA DESK 29SEPT23'!W114</f>
        <v>2299840000</v>
      </c>
    </row>
    <row r="15" spans="1:19" s="48" customFormat="1" ht="11" customHeight="1" x14ac:dyDescent="0.35">
      <c r="A15" s="23"/>
      <c r="B15" s="54"/>
      <c r="C15" s="182"/>
      <c r="D15" s="182"/>
      <c r="E15" s="182"/>
      <c r="F15" s="183"/>
      <c r="G15" s="23"/>
      <c r="H15" s="182"/>
      <c r="I15" s="182"/>
      <c r="J15" s="182"/>
      <c r="K15" s="182"/>
      <c r="L15" s="183"/>
      <c r="M15" s="184"/>
      <c r="N15" s="186"/>
      <c r="O15" s="49"/>
      <c r="P15" s="24"/>
      <c r="Q15" s="49"/>
      <c r="R15" s="26"/>
      <c r="S15" s="49"/>
    </row>
    <row r="16" spans="1:19" s="48" customFormat="1" ht="53" customHeight="1" x14ac:dyDescent="0.35">
      <c r="A16" s="569"/>
      <c r="B16" s="565" t="str">
        <f>'MASTER TABEL 4.1 RENSTRA'!B15</f>
        <v>1.2</v>
      </c>
      <c r="C16" s="566" t="str">
        <f>'MASTER TABEL 4.1 RENSTRA'!C15:F15</f>
        <v>Meningkatnya Kualitas Layanan Publik yang Transparan dan Akuntabel di Kecamatan dan Kelurahan</v>
      </c>
      <c r="D16" s="567"/>
      <c r="E16" s="567"/>
      <c r="F16" s="568"/>
      <c r="G16" s="569"/>
      <c r="H16" s="570"/>
      <c r="I16" s="566" t="str">
        <f>CASCADING!I15</f>
        <v>Nilai Survey Kepuasan Masyarakat pada Kecamatan Padang Panjang Timur</v>
      </c>
      <c r="J16" s="567"/>
      <c r="K16" s="567"/>
      <c r="L16" s="568"/>
      <c r="M16" s="571" t="str">
        <f>'MASTER TABEL 4.1 RENSTRA'!M15</f>
        <v>Nilai</v>
      </c>
      <c r="N16" s="576">
        <f>'MASTER TABEL 4.1 RENSTRA'!N15</f>
        <v>97.81</v>
      </c>
      <c r="O16" s="573"/>
      <c r="P16" s="576">
        <f>'MASTER TABEL 4.1 RENSTRA'!O15</f>
        <v>97.82</v>
      </c>
      <c r="Q16" s="573"/>
      <c r="R16" s="577">
        <f>'MASTER TABEL 4.1 RENSTRA'!P15</f>
        <v>97.83</v>
      </c>
      <c r="S16" s="573">
        <f>'MASTER TABEL PK 2025'!K6</f>
        <v>0</v>
      </c>
    </row>
    <row r="17" spans="1:19" s="48" customFormat="1" ht="37.5" customHeight="1" x14ac:dyDescent="0.35">
      <c r="A17" s="23"/>
      <c r="B17" s="54"/>
      <c r="C17" s="46"/>
      <c r="D17" s="485" t="str">
        <f>'MASTER TABEL 4.1 RENSTRA'!D16:F16</f>
        <v>Program Penyelenggaraan Pemerintahan dan Pelayanan Publik</v>
      </c>
      <c r="E17" s="485"/>
      <c r="F17" s="562"/>
      <c r="G17" s="138"/>
      <c r="H17" s="425"/>
      <c r="I17" s="425"/>
      <c r="J17" s="485" t="str">
        <f>CASCADING!J16</f>
        <v>Persentase Tingkat Layanan pada Kecamatan Padang Panjang Timur</v>
      </c>
      <c r="K17" s="485"/>
      <c r="L17" s="562"/>
      <c r="M17" s="195" t="str">
        <f>'MASTER TABEL 4.1 RENSTRA'!M16</f>
        <v>%</v>
      </c>
      <c r="N17" s="196">
        <f>'MASTER TABEL 4.1 RENSTRA'!N16</f>
        <v>100</v>
      </c>
      <c r="O17" s="563">
        <f>'T RENSTRA DESK 29SEPT23'!S75</f>
        <v>2678840000</v>
      </c>
      <c r="P17" s="196">
        <f>'MASTER TABEL 4.1 RENSTRA'!O16</f>
        <v>100</v>
      </c>
      <c r="Q17" s="563">
        <f>'T RENSTRA DESK 29SEPT23'!U75</f>
        <v>2678840000</v>
      </c>
      <c r="R17" s="564">
        <f>'MASTER TABEL 4.1 RENSTRA'!P16</f>
        <v>100</v>
      </c>
      <c r="S17" s="563">
        <f>'T RENSTRA DESK 29SEPT23'!W75</f>
        <v>2678840000</v>
      </c>
    </row>
    <row r="18" spans="1:19" s="48" customFormat="1" ht="44.5" customHeight="1" x14ac:dyDescent="0.35">
      <c r="A18" s="23"/>
      <c r="B18" s="54"/>
      <c r="C18" s="46"/>
      <c r="D18" s="46"/>
      <c r="E18" s="483" t="str">
        <f>'MASTER TABEL 4.1 RENSTRA'!E17:F17</f>
        <v>Koordinasi Penyelenggaraan Kegiatan Pemerintahan di Tingkat Kecamatan</v>
      </c>
      <c r="F18" s="533"/>
      <c r="G18" s="23"/>
      <c r="H18" s="46"/>
      <c r="I18" s="46"/>
      <c r="J18" s="46"/>
      <c r="K18" s="483" t="str">
        <f>CASCADING!K17</f>
        <v>Jumlah koordinasi yang dilaksanakan di tingkat kecamatan</v>
      </c>
      <c r="L18" s="533"/>
      <c r="M18" s="184" t="str">
        <f>'MASTER TABEL 4.1 RENSTRA'!M17</f>
        <v>laporan</v>
      </c>
      <c r="N18" s="24">
        <f>'MASTER TABEL 4.1 RENSTRA'!N17</f>
        <v>4</v>
      </c>
      <c r="O18" s="49">
        <f>'T RENSTRA DESK 29SEPT23'!S76</f>
        <v>1000000</v>
      </c>
      <c r="P18" s="24">
        <f>'MASTER TABEL 4.1 RENSTRA'!O17</f>
        <v>4</v>
      </c>
      <c r="Q18" s="49">
        <f>'T RENSTRA DESK 29SEPT23'!U76</f>
        <v>1000000</v>
      </c>
      <c r="R18" s="26">
        <f>'MASTER TABEL 4.1 RENSTRA'!P17</f>
        <v>4</v>
      </c>
      <c r="S18" s="49">
        <f>'T RENSTRA DESK 29SEPT23'!W76</f>
        <v>1000000</v>
      </c>
    </row>
    <row r="19" spans="1:19" s="48" customFormat="1" ht="48.5" customHeight="1" x14ac:dyDescent="0.35">
      <c r="A19" s="23"/>
      <c r="B19" s="54"/>
      <c r="C19" s="46"/>
      <c r="D19" s="46"/>
      <c r="E19" s="46"/>
      <c r="F19" s="47" t="str">
        <f>'MASTER TABEL 4.1 RENSTRA'!F18</f>
        <v>Peningkatan Efektifitas Kegiatan Pemerintahan di Tingkat Kecamatan</v>
      </c>
      <c r="G19" s="23"/>
      <c r="H19" s="46"/>
      <c r="I19" s="46"/>
      <c r="J19" s="46"/>
      <c r="K19" s="46"/>
      <c r="L19" s="47" t="str">
        <f>CASCADING!L18</f>
        <v xml:space="preserve">Jumlah Dokumen Peningkatan Efektifitas Kegiatan Pemerintahan di Tingkat Kecamatan </v>
      </c>
      <c r="M19" s="184" t="str">
        <f>'MASTER TABEL 4.1 RENSTRA'!M18</f>
        <v>dokumen</v>
      </c>
      <c r="N19" s="24">
        <f>'MASTER TABEL 4.1 RENSTRA'!N18</f>
        <v>1</v>
      </c>
      <c r="O19" s="49">
        <f>'T RENSTRA DESK 29SEPT23'!S77</f>
        <v>1000000</v>
      </c>
      <c r="P19" s="24">
        <f>'MASTER TABEL 4.1 RENSTRA'!O18</f>
        <v>1</v>
      </c>
      <c r="Q19" s="49">
        <f>'T RENSTRA DESK 29SEPT23'!U77</f>
        <v>1000000</v>
      </c>
      <c r="R19" s="26">
        <f>'MASTER TABEL 4.1 RENSTRA'!P18</f>
        <v>1</v>
      </c>
      <c r="S19" s="49">
        <f>'T RENSTRA DESK 29SEPT23'!W77</f>
        <v>1000000</v>
      </c>
    </row>
    <row r="20" spans="1:19" s="48" customFormat="1" ht="45.5" customHeight="1" x14ac:dyDescent="0.35">
      <c r="A20" s="23"/>
      <c r="B20" s="54"/>
      <c r="C20" s="46"/>
      <c r="D20" s="46"/>
      <c r="E20" s="483" t="str">
        <f>'MASTER TABEL 4.1 RENSTRA'!E19:F19</f>
        <v>Koordinasi Pemeliharaan Prasarana dan Sarana Pelayanan Umum</v>
      </c>
      <c r="F20" s="484"/>
      <c r="G20" s="23"/>
      <c r="H20" s="46"/>
      <c r="I20" s="46"/>
      <c r="J20" s="46"/>
      <c r="K20" s="483" t="str">
        <f>CASCADING!K19</f>
        <v>Jumlah Rapat Koordinasi Layanan Persampahan</v>
      </c>
      <c r="L20" s="484"/>
      <c r="M20" s="184" t="str">
        <f>'MASTER TABEL 4.1 RENSTRA'!M19</f>
        <v>kali</v>
      </c>
      <c r="N20" s="24">
        <f>'MASTER TABEL 4.1 RENSTRA'!N19</f>
        <v>12</v>
      </c>
      <c r="O20" s="49">
        <f>'T RENSTRA DESK 29SEPT23'!S78</f>
        <v>1328880000</v>
      </c>
      <c r="P20" s="24">
        <f>'MASTER TABEL 4.1 RENSTRA'!O19</f>
        <v>12</v>
      </c>
      <c r="Q20" s="49">
        <f>'T RENSTRA DESK 29SEPT23'!U78</f>
        <v>1328880000</v>
      </c>
      <c r="R20" s="26">
        <f>'MASTER TABEL 4.1 RENSTRA'!P19</f>
        <v>12</v>
      </c>
      <c r="S20" s="49">
        <f>'T RENSTRA DESK 29SEPT23'!W78</f>
        <v>1328880000</v>
      </c>
    </row>
    <row r="21" spans="1:19" s="48" customFormat="1" ht="95" customHeight="1" x14ac:dyDescent="0.35">
      <c r="A21" s="23"/>
      <c r="B21" s="54"/>
      <c r="C21" s="46"/>
      <c r="D21" s="46"/>
      <c r="E21" s="46"/>
      <c r="F21" s="47" t="str">
        <f>'MASTER TABEL 4.1 RENSTRA'!F20</f>
        <v>Koordinasi/Sinergi dengan Perangkat Daerah dan/atau Instansi Vertikal yang Terkait dalam Pemeliharaan Sarana dan Prasarana Pelayanan Umum</v>
      </c>
      <c r="G21" s="23"/>
      <c r="H21" s="46"/>
      <c r="I21" s="46"/>
      <c r="J21" s="46"/>
      <c r="K21" s="46"/>
      <c r="L21" s="47" t="str">
        <f>CASCADING!L20</f>
        <v>Jumlah Dokumen Koordinasi/Sinergi dengan Perangkat Daerah dan/atau Instansi Vertikal yang Terkait dalam Pemeliharaan Sarana dan Prasarana Pelayanan Umum</v>
      </c>
      <c r="M21" s="184" t="str">
        <f>'MASTER TABEL 4.1 RENSTRA'!M20</f>
        <v>dokumen</v>
      </c>
      <c r="N21" s="24">
        <f>'MASTER TABEL 4.1 RENSTRA'!N20</f>
        <v>576</v>
      </c>
      <c r="O21" s="49">
        <f>'T RENSTRA DESK 29SEPT23'!S82</f>
        <v>1328880000</v>
      </c>
      <c r="P21" s="24">
        <f>'MASTER TABEL 4.1 RENSTRA'!O20</f>
        <v>576</v>
      </c>
      <c r="Q21" s="49">
        <f>'T RENSTRA DESK 29SEPT23'!U82</f>
        <v>1328880000</v>
      </c>
      <c r="R21" s="26">
        <f>'MASTER TABEL 4.1 RENSTRA'!P20</f>
        <v>576</v>
      </c>
      <c r="S21" s="49">
        <f>'T RENSTRA DESK 29SEPT23'!W82</f>
        <v>1328880000</v>
      </c>
    </row>
    <row r="22" spans="1:19" s="48" customFormat="1" ht="44" customHeight="1" x14ac:dyDescent="0.35">
      <c r="A22" s="23"/>
      <c r="B22" s="54"/>
      <c r="C22" s="46"/>
      <c r="D22" s="46"/>
      <c r="E22" s="483" t="str">
        <f>'MASTER TABEL 4.1 RENSTRA'!E21:F21</f>
        <v>Pelaksanaan Urusan Pemerintahan yang Dilimpahkan Kepada Camat</v>
      </c>
      <c r="F22" s="484"/>
      <c r="G22" s="23"/>
      <c r="H22" s="46"/>
      <c r="I22" s="46"/>
      <c r="J22" s="46"/>
      <c r="K22" s="505" t="str">
        <f>CASCADING!K21</f>
        <v>Jumlah Urusan Pemerintahan yang dilimpahkan</v>
      </c>
      <c r="L22" s="506"/>
      <c r="M22" s="184" t="str">
        <f>'MASTER TABEL 4.1 RENSTRA'!M21</f>
        <v>urusan</v>
      </c>
      <c r="N22" s="24">
        <f>'MASTER TABEL 4.1 RENSTRA'!N21</f>
        <v>10</v>
      </c>
      <c r="O22" s="49">
        <f>'T RENSTRA DESK 29SEPT23'!S83</f>
        <v>1348960000</v>
      </c>
      <c r="P22" s="24">
        <f>'MASTER TABEL 4.1 RENSTRA'!O21</f>
        <v>10</v>
      </c>
      <c r="Q22" s="49">
        <f>'T RENSTRA DESK 29SEPT23'!U83</f>
        <v>1348960000</v>
      </c>
      <c r="R22" s="26">
        <f>'MASTER TABEL 4.1 RENSTRA'!P21</f>
        <v>10</v>
      </c>
      <c r="S22" s="49">
        <f>'T RENSTRA DESK 29SEPT23'!W83</f>
        <v>1348960000</v>
      </c>
    </row>
    <row r="23" spans="1:19" s="48" customFormat="1" ht="61.5" customHeight="1" x14ac:dyDescent="0.35">
      <c r="A23" s="23"/>
      <c r="B23" s="54"/>
      <c r="C23" s="123"/>
      <c r="D23" s="123"/>
      <c r="E23" s="123"/>
      <c r="F23" s="124" t="str">
        <f>'MASTER TABEL 4.1 RENSTRA'!F22</f>
        <v>Pelaksanaan Urusan Pemerintahan yang Terkait dengan Kewenangan Lain yang Dilimpahkan</v>
      </c>
      <c r="G23" s="23"/>
      <c r="H23" s="46"/>
      <c r="I23" s="178"/>
      <c r="J23" s="180"/>
      <c r="K23" s="180"/>
      <c r="L23" s="179" t="str">
        <f>CASCADING!L22</f>
        <v>Jumlah Laporan Pelaksanaan Kewenangan Lain yang Dilimpahkan</v>
      </c>
      <c r="M23" s="184" t="str">
        <f>'MASTER TABEL 4.1 RENSTRA'!M22</f>
        <v>laporan</v>
      </c>
      <c r="N23" s="24">
        <f>'MASTER TABEL 4.1 RENSTRA'!N22</f>
        <v>10</v>
      </c>
      <c r="O23" s="49">
        <f>'T RENSTRA DESK 29SEPT23'!S84</f>
        <v>1348960000</v>
      </c>
      <c r="P23" s="24">
        <f>'MASTER TABEL 4.1 RENSTRA'!O22</f>
        <v>10</v>
      </c>
      <c r="Q23" s="49">
        <f>'T RENSTRA DESK 29SEPT23'!U84</f>
        <v>1348960000</v>
      </c>
      <c r="R23" s="26">
        <f>'MASTER TABEL 4.1 RENSTRA'!P22</f>
        <v>10</v>
      </c>
      <c r="S23" s="49">
        <f>'T RENSTRA DESK 29SEPT23'!W84</f>
        <v>1348960000</v>
      </c>
    </row>
    <row r="24" spans="1:19" s="48" customFormat="1" ht="62" customHeight="1" x14ac:dyDescent="0.35">
      <c r="A24" s="23"/>
      <c r="B24" s="54"/>
      <c r="C24" s="46"/>
      <c r="D24" s="485" t="str">
        <f>'MASTER TABEL 4.1 RENSTRA'!D23:F23</f>
        <v>Program Penyelenggaraan Urusan Pemerintahan Umum</v>
      </c>
      <c r="E24" s="485"/>
      <c r="F24" s="562"/>
      <c r="G24" s="138"/>
      <c r="H24" s="425"/>
      <c r="I24" s="425"/>
      <c r="J24" s="485" t="str">
        <f>CASCADING!J23</f>
        <v>Persentase penyelenggaraan urusan pemerintah daerah yang dilaksanakan pada Kecamatan Padang Panjang Timur</v>
      </c>
      <c r="K24" s="485"/>
      <c r="L24" s="562"/>
      <c r="M24" s="195" t="str">
        <f>'MASTER TABEL 4.1 RENSTRA'!M23</f>
        <v>%</v>
      </c>
      <c r="N24" s="196">
        <f>'MASTER TABEL 4.1 RENSTRA'!N23</f>
        <v>100</v>
      </c>
      <c r="O24" s="563">
        <f>'T RENSTRA DESK 29SEPT23'!S118</f>
        <v>30000000</v>
      </c>
      <c r="P24" s="196">
        <f>'MASTER TABEL 4.1 RENSTRA'!O23</f>
        <v>100</v>
      </c>
      <c r="Q24" s="563">
        <f>'T RENSTRA DESK 29SEPT23'!U118</f>
        <v>50000000</v>
      </c>
      <c r="R24" s="564">
        <f>'MASTER TABEL 4.1 RENSTRA'!P23</f>
        <v>100</v>
      </c>
      <c r="S24" s="563">
        <f>'T RENSTRA DESK 29SEPT23'!W118</f>
        <v>50000000</v>
      </c>
    </row>
    <row r="25" spans="1:19" s="48" customFormat="1" ht="51" customHeight="1" x14ac:dyDescent="0.35">
      <c r="A25" s="23"/>
      <c r="B25" s="54"/>
      <c r="C25" s="46"/>
      <c r="D25" s="46"/>
      <c r="E25" s="483" t="str">
        <f>'MASTER TABEL 4.1 RENSTRA'!E24:F24</f>
        <v>Penyelenggaraan Urusan Pemerintahan Umum Sesuai Penugasan Kepala Daerah</v>
      </c>
      <c r="F25" s="533"/>
      <c r="G25" s="23"/>
      <c r="H25" s="46"/>
      <c r="I25" s="46"/>
      <c r="J25" s="46"/>
      <c r="K25" s="483" t="str">
        <f>CASCADING!K24</f>
        <v>Jumlah kegiatan urusan Pemerintahan umum yang dilaksanakan sesuai penugasan kepala daerah</v>
      </c>
      <c r="L25" s="533"/>
      <c r="M25" s="184" t="str">
        <f>'MASTER TABEL 4.1 RENSTRA'!M24</f>
        <v>kegiatan</v>
      </c>
      <c r="N25" s="24">
        <f>'MASTER TABEL 4.1 RENSTRA'!N24</f>
        <v>5</v>
      </c>
      <c r="O25" s="49">
        <f>'T RENSTRA DESK 29SEPT23'!S119</f>
        <v>30000000</v>
      </c>
      <c r="P25" s="24">
        <f>'MASTER TABEL 4.1 RENSTRA'!O24</f>
        <v>5</v>
      </c>
      <c r="Q25" s="49">
        <f>'T RENSTRA DESK 29SEPT23'!U119</f>
        <v>50000000</v>
      </c>
      <c r="R25" s="26">
        <f>'MASTER TABEL 4.1 RENSTRA'!P24</f>
        <v>5</v>
      </c>
      <c r="S25" s="49">
        <f>'T RENSTRA DESK 29SEPT23'!W119</f>
        <v>50000000</v>
      </c>
    </row>
    <row r="26" spans="1:19" s="48" customFormat="1" ht="121" customHeight="1" x14ac:dyDescent="0.35">
      <c r="A26" s="23"/>
      <c r="B26" s="54"/>
      <c r="C26" s="46"/>
      <c r="D26" s="46"/>
      <c r="E26" s="46"/>
      <c r="F26" s="47" t="str">
        <f>'MASTER TABEL 4.1 RENSTRA'!F25</f>
        <v>Pembinaan Kerukunan Antar suku dan Intra suku, Umat Beragama, Ras dan Golongan Lainnya Guna Mewujudkan Stabilitas Nasional dan Keamanan Lokal, Regional</v>
      </c>
      <c r="G26" s="23"/>
      <c r="H26" s="46"/>
      <c r="I26" s="46"/>
      <c r="J26" s="46"/>
      <c r="K26" s="46"/>
      <c r="L26" s="47" t="str">
        <f>CASCADING!L25</f>
        <v xml:space="preserve">Jumlah Orang yang Mengikuti Pembinaan Kerukunan Antar Suku dan Intra Suku , Umat Beragama, Ras, dan Golongan Lainnya Guna Mewujudkan Stabilitas Keamanan Lokal,Regional, dan Nasional </v>
      </c>
      <c r="M26" s="184" t="str">
        <f>'MASTER TABEL 4.1 RENSTRA'!M25</f>
        <v>orang</v>
      </c>
      <c r="N26" s="24">
        <f>'MASTER TABEL 4.1 RENSTRA'!N25</f>
        <v>80</v>
      </c>
      <c r="O26" s="49">
        <f>'T RENSTRA DESK 29SEPT23'!S120</f>
        <v>20000000</v>
      </c>
      <c r="P26" s="24">
        <f>'MASTER TABEL 4.1 RENSTRA'!O25</f>
        <v>200</v>
      </c>
      <c r="Q26" s="49">
        <f>'T RENSTRA DESK 29SEPT23'!U120</f>
        <v>40000000</v>
      </c>
      <c r="R26" s="26">
        <f>'MASTER TABEL 4.1 RENSTRA'!P25</f>
        <v>200</v>
      </c>
      <c r="S26" s="49">
        <f>'T RENSTRA DESK 29SEPT23'!W120</f>
        <v>40000000</v>
      </c>
    </row>
    <row r="27" spans="1:19" s="48" customFormat="1" ht="39" customHeight="1" x14ac:dyDescent="0.35">
      <c r="A27" s="23"/>
      <c r="B27" s="54"/>
      <c r="C27" s="46"/>
      <c r="D27" s="46"/>
      <c r="E27" s="46"/>
      <c r="F27" s="47" t="str">
        <f>'MASTER TABEL 4.1 RENSTRA'!F26</f>
        <v>Pelaksanaan Tugas Forum Koordinasi Pimpinan di Kecamatan</v>
      </c>
      <c r="G27" s="23"/>
      <c r="H27" s="46"/>
      <c r="I27" s="46"/>
      <c r="J27" s="46"/>
      <c r="K27" s="46"/>
      <c r="L27" s="47" t="str">
        <f>CASCADING!L26</f>
        <v xml:space="preserve">Jumlah Dokumen Tugas Forum Koordinasi Pimpinan di Kecamatan </v>
      </c>
      <c r="M27" s="184" t="str">
        <f>'MASTER TABEL 4.1 RENSTRA'!M26</f>
        <v>dokumen</v>
      </c>
      <c r="N27" s="24">
        <f>'MASTER TABEL 4.1 RENSTRA'!N26</f>
        <v>6</v>
      </c>
      <c r="O27" s="49">
        <f>'T RENSTRA DESK 29SEPT23'!S123</f>
        <v>10000000</v>
      </c>
      <c r="P27" s="24">
        <f>'MASTER TABEL 4.1 RENSTRA'!O26</f>
        <v>6</v>
      </c>
      <c r="Q27" s="49">
        <f>'T RENSTRA DESK 29SEPT23'!U123</f>
        <v>10000000</v>
      </c>
      <c r="R27" s="26">
        <f>'MASTER TABEL 4.1 RENSTRA'!P26</f>
        <v>6</v>
      </c>
      <c r="S27" s="49">
        <f>'T RENSTRA DESK 29SEPT23'!W123</f>
        <v>10000000</v>
      </c>
    </row>
    <row r="28" spans="1:19" s="48" customFormat="1" ht="49.5" customHeight="1" x14ac:dyDescent="0.35">
      <c r="A28" s="23"/>
      <c r="B28" s="54"/>
      <c r="C28" s="46"/>
      <c r="D28" s="485" t="str">
        <f>'MASTER TABEL 4.1 RENSTRA'!D27:F27</f>
        <v>Program Koordinasi Ketenteraman dan Ketertiban Umum</v>
      </c>
      <c r="E28" s="485"/>
      <c r="F28" s="486"/>
      <c r="G28" s="138"/>
      <c r="H28" s="425"/>
      <c r="I28" s="425"/>
      <c r="J28" s="485" t="str">
        <f>CASCADING!J27</f>
        <v>Jumlah Laporan Kasus Pelanggaran Trantibum pada Kecamatan Padang Panjang Timur</v>
      </c>
      <c r="K28" s="485"/>
      <c r="L28" s="486"/>
      <c r="M28" s="195" t="str">
        <f>'MASTER TABEL 4.1 RENSTRA'!M27</f>
        <v>laporan</v>
      </c>
      <c r="N28" s="196">
        <f>'MASTER TABEL 4.1 RENSTRA'!N27</f>
        <v>10</v>
      </c>
      <c r="O28" s="563">
        <f>'T RENSTRA DESK 29SEPT23'!S115</f>
        <v>10000000</v>
      </c>
      <c r="P28" s="196">
        <f>'MASTER TABEL 4.1 RENSTRA'!O27</f>
        <v>9</v>
      </c>
      <c r="Q28" s="563">
        <f>'T RENSTRA DESK 29SEPT23'!U115</f>
        <v>20000000</v>
      </c>
      <c r="R28" s="564">
        <f>'MASTER TABEL 4.1 RENSTRA'!P27</f>
        <v>8</v>
      </c>
      <c r="S28" s="563">
        <f>'T RENSTRA DESK 29SEPT23'!W115</f>
        <v>20000000</v>
      </c>
    </row>
    <row r="29" spans="1:19" s="48" customFormat="1" ht="28.5" customHeight="1" x14ac:dyDescent="0.35">
      <c r="A29" s="23"/>
      <c r="B29" s="54"/>
      <c r="C29" s="182"/>
      <c r="D29" s="182"/>
      <c r="E29" s="503" t="str">
        <f>'MASTER TABEL 4.1 RENSTRA'!E28:F28</f>
        <v>Koordinasi Upaya Penyelenggaraan Ketentraman dan Ketertiban Umum</v>
      </c>
      <c r="F29" s="504"/>
      <c r="G29" s="23"/>
      <c r="H29" s="182"/>
      <c r="I29" s="182"/>
      <c r="J29" s="182"/>
      <c r="K29" s="483" t="str">
        <f>'MASTER TABEL 4.1 RENSTRA'!K28:L28</f>
        <v>Jumlah Jenis Kegiatan Koordinasi Trantib</v>
      </c>
      <c r="L29" s="484"/>
      <c r="M29" s="184" t="str">
        <f>'MASTER TABEL 4.1 RENSTRA'!M28</f>
        <v>jenis</v>
      </c>
      <c r="N29" s="24">
        <f>'MASTER TABEL 4.1 RENSTRA'!N28</f>
        <v>2</v>
      </c>
      <c r="O29" s="49">
        <f>'T RENSTRA DESK 29SEPT23'!S116</f>
        <v>10000000</v>
      </c>
      <c r="P29" s="24">
        <f>'MASTER TABEL 4.1 RENSTRA'!O28</f>
        <v>2</v>
      </c>
      <c r="Q29" s="49">
        <f>'T RENSTRA DESK 29SEPT23'!U116</f>
        <v>20000000</v>
      </c>
      <c r="R29" s="26">
        <f>'MASTER TABEL 4.1 RENSTRA'!P28</f>
        <v>2</v>
      </c>
      <c r="S29" s="49">
        <f>'T RENSTRA DESK 29SEPT23'!W116</f>
        <v>20000000</v>
      </c>
    </row>
    <row r="30" spans="1:19" s="48" customFormat="1" ht="97.5" customHeight="1" x14ac:dyDescent="0.35">
      <c r="A30" s="23"/>
      <c r="B30" s="54"/>
      <c r="C30" s="46"/>
      <c r="D30" s="46"/>
      <c r="E30" s="182"/>
      <c r="F30" s="183" t="str">
        <f>'MASTER TABEL 4.1 RENSTRA'!F29</f>
        <v xml:space="preserve">Sinergitas dengan Kepolisian Negara Republik Indonesia, Tentara Nasional Indonesia dan Instansi Vertikal di Wilayah Kecamatan </v>
      </c>
      <c r="G30" s="23"/>
      <c r="H30" s="46"/>
      <c r="I30" s="46"/>
      <c r="J30" s="46"/>
      <c r="K30" s="182"/>
      <c r="L30" s="183" t="str">
        <f>'MASTER TABEL 4.1 RENSTRA'!L29</f>
        <v xml:space="preserve">Jumlah Laporan Hasil Sinergitas dengan Kepolisian Negara Republik Indonesia, Tentara Nasional Indonesia dan Instansi Vertikal di Wilayah Kecamatan </v>
      </c>
      <c r="M30" s="184" t="str">
        <f>'MASTER TABEL 4.1 RENSTRA'!M29</f>
        <v>laporan</v>
      </c>
      <c r="N30" s="24">
        <f>'MASTER TABEL 4.1 RENSTRA'!N29</f>
        <v>108</v>
      </c>
      <c r="O30" s="49">
        <f>'T RENSTRA DESK 29SEPT23'!S117</f>
        <v>10000000</v>
      </c>
      <c r="P30" s="24">
        <f>'MASTER TABEL 4.1 RENSTRA'!O29</f>
        <v>108</v>
      </c>
      <c r="Q30" s="49">
        <f>'T RENSTRA DESK 29SEPT23'!U117</f>
        <v>20000000</v>
      </c>
      <c r="R30" s="26">
        <f>'MASTER TABEL 4.1 RENSTRA'!P29</f>
        <v>108</v>
      </c>
      <c r="S30" s="49">
        <f>'T RENSTRA DESK 29SEPT23'!W117</f>
        <v>20000000</v>
      </c>
    </row>
    <row r="31" spans="1:19" s="4" customFormat="1" ht="11.5" x14ac:dyDescent="0.25">
      <c r="A31" s="103"/>
      <c r="B31" s="426"/>
      <c r="C31" s="104"/>
      <c r="D31" s="104"/>
      <c r="E31" s="104"/>
      <c r="F31" s="429"/>
      <c r="G31" s="104"/>
      <c r="H31" s="104"/>
      <c r="I31" s="104"/>
      <c r="J31" s="104"/>
      <c r="K31" s="104"/>
      <c r="L31" s="429"/>
      <c r="M31" s="427"/>
      <c r="N31" s="76"/>
      <c r="O31" s="76"/>
      <c r="P31" s="76"/>
      <c r="Q31" s="76"/>
      <c r="R31" s="76"/>
      <c r="S31" s="428"/>
    </row>
    <row r="32" spans="1:19" s="4" customFormat="1" ht="11.5" x14ac:dyDescent="0.25">
      <c r="A32" s="103"/>
      <c r="B32" s="426"/>
      <c r="C32" s="104"/>
      <c r="D32" s="104"/>
      <c r="E32" s="104"/>
      <c r="F32" s="429"/>
      <c r="G32" s="104"/>
      <c r="H32" s="104"/>
      <c r="I32" s="104"/>
      <c r="J32" s="104"/>
      <c r="K32" s="104"/>
      <c r="L32" s="429"/>
      <c r="M32" s="427"/>
      <c r="N32" s="76"/>
      <c r="O32" s="76"/>
      <c r="P32" s="76"/>
      <c r="Q32" s="76"/>
      <c r="R32" s="76"/>
      <c r="S32" s="428"/>
    </row>
    <row r="33" spans="1:19" s="4" customFormat="1" ht="11.5" x14ac:dyDescent="0.25">
      <c r="A33" s="103"/>
      <c r="B33" s="426"/>
      <c r="C33" s="104"/>
      <c r="D33" s="104"/>
      <c r="E33" s="104"/>
      <c r="F33" s="429"/>
      <c r="G33" s="104"/>
      <c r="H33" s="104"/>
      <c r="I33" s="104"/>
      <c r="J33" s="104"/>
      <c r="K33" s="104"/>
      <c r="L33" s="429"/>
      <c r="M33" s="427"/>
      <c r="N33" s="76"/>
      <c r="O33" s="76"/>
      <c r="P33" s="76"/>
      <c r="Q33" s="76"/>
      <c r="R33" s="76"/>
      <c r="S33" s="428"/>
    </row>
    <row r="34" spans="1:19" s="4" customFormat="1" ht="11.5" x14ac:dyDescent="0.25">
      <c r="A34" s="103"/>
      <c r="B34" s="426"/>
      <c r="C34" s="104"/>
      <c r="D34" s="104"/>
      <c r="E34" s="104"/>
      <c r="F34" s="429"/>
      <c r="G34" s="104"/>
      <c r="H34" s="104"/>
      <c r="I34" s="104"/>
      <c r="J34" s="104"/>
      <c r="K34" s="104"/>
      <c r="L34" s="429"/>
      <c r="M34" s="427"/>
      <c r="N34" s="76"/>
      <c r="O34" s="76"/>
      <c r="P34" s="76"/>
      <c r="Q34" s="76"/>
      <c r="R34" s="76"/>
      <c r="S34" s="428"/>
    </row>
    <row r="35" spans="1:19" s="4" customFormat="1" ht="11.5" x14ac:dyDescent="0.25">
      <c r="A35" s="103"/>
      <c r="B35" s="426"/>
      <c r="C35" s="104"/>
      <c r="D35" s="104"/>
      <c r="E35" s="104"/>
      <c r="F35" s="429"/>
      <c r="G35" s="104"/>
      <c r="H35" s="104"/>
      <c r="I35" s="104"/>
      <c r="J35" s="104"/>
      <c r="K35" s="104"/>
      <c r="L35" s="429"/>
      <c r="M35" s="427"/>
      <c r="N35" s="76"/>
      <c r="O35" s="76"/>
      <c r="P35" s="76"/>
      <c r="Q35" s="76"/>
      <c r="R35" s="76"/>
      <c r="S35" s="428"/>
    </row>
    <row r="36" spans="1:19" s="4" customFormat="1" ht="11.5" x14ac:dyDescent="0.25">
      <c r="A36" s="103"/>
      <c r="B36" s="426"/>
      <c r="C36" s="104"/>
      <c r="D36" s="104"/>
      <c r="E36" s="104"/>
      <c r="F36" s="429"/>
      <c r="G36" s="104"/>
      <c r="H36" s="104"/>
      <c r="I36" s="104"/>
      <c r="J36" s="104"/>
      <c r="K36" s="104"/>
      <c r="L36" s="429"/>
      <c r="M36" s="427"/>
      <c r="N36" s="76"/>
      <c r="O36" s="76"/>
      <c r="P36" s="76"/>
      <c r="Q36" s="76"/>
      <c r="R36" s="76"/>
      <c r="S36" s="428"/>
    </row>
    <row r="37" spans="1:19" s="4" customFormat="1" ht="11.5" x14ac:dyDescent="0.25">
      <c r="A37" s="103"/>
      <c r="B37" s="426"/>
      <c r="C37" s="104"/>
      <c r="D37" s="104"/>
      <c r="E37" s="104"/>
      <c r="F37" s="429"/>
      <c r="G37" s="104"/>
      <c r="H37" s="104"/>
      <c r="I37" s="104"/>
      <c r="J37" s="104"/>
      <c r="K37" s="104"/>
      <c r="L37" s="429"/>
      <c r="M37" s="427"/>
      <c r="N37" s="76"/>
      <c r="O37" s="76"/>
      <c r="P37" s="76"/>
      <c r="Q37" s="76"/>
      <c r="R37" s="76"/>
      <c r="S37" s="428"/>
    </row>
    <row r="38" spans="1:19" s="4" customFormat="1" ht="11.5" x14ac:dyDescent="0.25">
      <c r="A38" s="103"/>
      <c r="B38" s="426"/>
      <c r="C38" s="104"/>
      <c r="D38" s="104"/>
      <c r="E38" s="104"/>
      <c r="F38" s="429"/>
      <c r="G38" s="104"/>
      <c r="H38" s="104"/>
      <c r="I38" s="104"/>
      <c r="J38" s="104"/>
      <c r="K38" s="104"/>
      <c r="L38" s="429"/>
      <c r="M38" s="427"/>
      <c r="N38" s="76"/>
      <c r="O38" s="76"/>
      <c r="P38" s="76"/>
      <c r="Q38" s="76"/>
      <c r="R38" s="76"/>
      <c r="S38" s="428"/>
    </row>
    <row r="39" spans="1:19" s="4" customFormat="1" ht="11.5" x14ac:dyDescent="0.25">
      <c r="A39" s="103"/>
      <c r="B39" s="426"/>
      <c r="C39" s="104"/>
      <c r="D39" s="104"/>
      <c r="E39" s="104"/>
      <c r="F39" s="429"/>
      <c r="G39" s="104"/>
      <c r="H39" s="104"/>
      <c r="I39" s="104"/>
      <c r="J39" s="104"/>
      <c r="K39" s="104"/>
      <c r="L39" s="429"/>
      <c r="M39" s="427"/>
      <c r="N39" s="76"/>
      <c r="O39" s="76"/>
      <c r="P39" s="76"/>
      <c r="Q39" s="76"/>
      <c r="R39" s="76"/>
      <c r="S39" s="428"/>
    </row>
    <row r="40" spans="1:19" s="4" customFormat="1" ht="11.5" x14ac:dyDescent="0.25">
      <c r="A40" s="103"/>
      <c r="B40" s="426"/>
      <c r="C40" s="104"/>
      <c r="D40" s="104"/>
      <c r="E40" s="104"/>
      <c r="F40" s="429"/>
      <c r="G40" s="104"/>
      <c r="H40" s="104"/>
      <c r="I40" s="104"/>
      <c r="J40" s="104"/>
      <c r="K40" s="104"/>
      <c r="L40" s="429"/>
      <c r="M40" s="427"/>
      <c r="N40" s="76"/>
      <c r="O40" s="76"/>
      <c r="P40" s="76"/>
      <c r="Q40" s="76"/>
      <c r="R40" s="76"/>
      <c r="S40" s="428"/>
    </row>
    <row r="41" spans="1:19" s="4" customFormat="1" ht="11.5" x14ac:dyDescent="0.25">
      <c r="A41" s="103"/>
      <c r="B41" s="426"/>
      <c r="C41" s="104"/>
      <c r="D41" s="104"/>
      <c r="E41" s="104"/>
      <c r="F41" s="429"/>
      <c r="G41" s="104"/>
      <c r="H41" s="104"/>
      <c r="I41" s="104"/>
      <c r="J41" s="104"/>
      <c r="K41" s="104"/>
      <c r="L41" s="429"/>
      <c r="M41" s="427"/>
      <c r="N41" s="76"/>
      <c r="O41" s="76"/>
      <c r="P41" s="76"/>
      <c r="Q41" s="76"/>
      <c r="R41" s="76"/>
      <c r="S41" s="428"/>
    </row>
    <row r="42" spans="1:19" s="4" customFormat="1" ht="11.5" x14ac:dyDescent="0.25">
      <c r="A42" s="103"/>
      <c r="B42" s="426"/>
      <c r="C42" s="104"/>
      <c r="D42" s="104"/>
      <c r="E42" s="104"/>
      <c r="F42" s="429"/>
      <c r="G42" s="104"/>
      <c r="H42" s="104"/>
      <c r="I42" s="104"/>
      <c r="J42" s="104"/>
      <c r="K42" s="104"/>
      <c r="L42" s="429"/>
      <c r="M42" s="427"/>
      <c r="N42" s="76"/>
      <c r="O42" s="76"/>
      <c r="P42" s="76"/>
      <c r="Q42" s="76"/>
      <c r="R42" s="76"/>
      <c r="S42" s="428"/>
    </row>
    <row r="43" spans="1:19" s="4" customFormat="1" ht="11.5" x14ac:dyDescent="0.25">
      <c r="A43" s="103"/>
      <c r="B43" s="426"/>
      <c r="C43" s="104"/>
      <c r="D43" s="104"/>
      <c r="E43" s="104"/>
      <c r="F43" s="429"/>
      <c r="G43" s="104"/>
      <c r="H43" s="104"/>
      <c r="I43" s="104"/>
      <c r="J43" s="104"/>
      <c r="K43" s="104"/>
      <c r="L43" s="429"/>
      <c r="M43" s="427"/>
      <c r="N43" s="76"/>
      <c r="O43" s="76"/>
      <c r="P43" s="76"/>
      <c r="Q43" s="76"/>
      <c r="R43" s="76"/>
      <c r="S43" s="428"/>
    </row>
    <row r="44" spans="1:19" s="4" customFormat="1" ht="11.5" x14ac:dyDescent="0.25">
      <c r="A44" s="103"/>
      <c r="B44" s="426"/>
      <c r="C44" s="104"/>
      <c r="D44" s="104"/>
      <c r="E44" s="104"/>
      <c r="F44" s="429"/>
      <c r="G44" s="104"/>
      <c r="H44" s="104"/>
      <c r="I44" s="104"/>
      <c r="J44" s="104"/>
      <c r="K44" s="104"/>
      <c r="L44" s="429"/>
      <c r="M44" s="427"/>
      <c r="N44" s="76"/>
      <c r="O44" s="76"/>
      <c r="P44" s="76"/>
      <c r="Q44" s="76"/>
      <c r="R44" s="76"/>
      <c r="S44" s="428"/>
    </row>
    <row r="45" spans="1:19" s="4" customFormat="1" ht="11.5" x14ac:dyDescent="0.25">
      <c r="A45" s="103"/>
      <c r="B45" s="426"/>
      <c r="C45" s="104"/>
      <c r="D45" s="104"/>
      <c r="E45" s="104"/>
      <c r="F45" s="429"/>
      <c r="G45" s="104"/>
      <c r="H45" s="104"/>
      <c r="I45" s="104"/>
      <c r="J45" s="104"/>
      <c r="K45" s="104"/>
      <c r="L45" s="429"/>
      <c r="M45" s="427"/>
      <c r="N45" s="76"/>
      <c r="O45" s="76"/>
      <c r="P45" s="76"/>
      <c r="Q45" s="76"/>
      <c r="R45" s="76"/>
      <c r="S45" s="428"/>
    </row>
    <row r="46" spans="1:19" s="4" customFormat="1" ht="11.5" x14ac:dyDescent="0.25">
      <c r="A46" s="103"/>
      <c r="B46" s="426"/>
      <c r="C46" s="104"/>
      <c r="D46" s="104"/>
      <c r="E46" s="104"/>
      <c r="F46" s="429"/>
      <c r="G46" s="104"/>
      <c r="H46" s="104"/>
      <c r="I46" s="104"/>
      <c r="J46" s="104"/>
      <c r="K46" s="104"/>
      <c r="L46" s="429"/>
      <c r="M46" s="427"/>
      <c r="N46" s="76"/>
      <c r="O46" s="76"/>
      <c r="P46" s="76"/>
      <c r="Q46" s="76"/>
      <c r="R46" s="76"/>
      <c r="S46" s="428"/>
    </row>
    <row r="47" spans="1:19" s="4" customFormat="1" ht="11.5" x14ac:dyDescent="0.25">
      <c r="A47" s="103"/>
      <c r="B47" s="426"/>
      <c r="C47" s="104"/>
      <c r="D47" s="104"/>
      <c r="E47" s="104"/>
      <c r="F47" s="429"/>
      <c r="G47" s="104"/>
      <c r="H47" s="104"/>
      <c r="I47" s="104"/>
      <c r="J47" s="104"/>
      <c r="K47" s="104"/>
      <c r="L47" s="429"/>
      <c r="M47" s="427"/>
      <c r="N47" s="76"/>
      <c r="O47" s="76"/>
      <c r="P47" s="76"/>
      <c r="Q47" s="76"/>
      <c r="R47" s="76"/>
      <c r="S47" s="428"/>
    </row>
    <row r="48" spans="1:19" s="4" customFormat="1" ht="11.5" x14ac:dyDescent="0.25">
      <c r="A48" s="103"/>
      <c r="B48" s="426"/>
      <c r="C48" s="104"/>
      <c r="D48" s="104"/>
      <c r="E48" s="104"/>
      <c r="F48" s="429"/>
      <c r="G48" s="104"/>
      <c r="H48" s="104"/>
      <c r="I48" s="104"/>
      <c r="J48" s="104"/>
      <c r="K48" s="104"/>
      <c r="L48" s="429"/>
      <c r="M48" s="427"/>
      <c r="N48" s="76"/>
      <c r="O48" s="76"/>
      <c r="P48" s="76"/>
      <c r="Q48" s="76"/>
      <c r="R48" s="76"/>
      <c r="S48" s="428"/>
    </row>
    <row r="49" spans="1:19" s="4" customFormat="1" ht="11.5" x14ac:dyDescent="0.25">
      <c r="A49" s="103"/>
      <c r="B49" s="426"/>
      <c r="C49" s="104"/>
      <c r="D49" s="104"/>
      <c r="E49" s="104"/>
      <c r="F49" s="429"/>
      <c r="G49" s="104"/>
      <c r="H49" s="104"/>
      <c r="I49" s="104"/>
      <c r="J49" s="104"/>
      <c r="K49" s="104"/>
      <c r="L49" s="429"/>
      <c r="M49" s="427"/>
      <c r="N49" s="76"/>
      <c r="O49" s="76"/>
      <c r="P49" s="76"/>
      <c r="Q49" s="76"/>
      <c r="R49" s="76"/>
      <c r="S49" s="428"/>
    </row>
    <row r="50" spans="1:19" s="4" customFormat="1" ht="11.5" x14ac:dyDescent="0.25">
      <c r="A50" s="103"/>
      <c r="B50" s="426"/>
      <c r="C50" s="104"/>
      <c r="D50" s="104"/>
      <c r="E50" s="104"/>
      <c r="F50" s="429"/>
      <c r="G50" s="104"/>
      <c r="H50" s="104"/>
      <c r="I50" s="104"/>
      <c r="J50" s="104"/>
      <c r="K50" s="104"/>
      <c r="L50" s="429"/>
      <c r="M50" s="427"/>
      <c r="N50" s="76"/>
      <c r="O50" s="76"/>
      <c r="P50" s="76"/>
      <c r="Q50" s="76"/>
      <c r="R50" s="76"/>
      <c r="S50" s="428"/>
    </row>
    <row r="51" spans="1:19" s="4" customFormat="1" ht="11.5" x14ac:dyDescent="0.25">
      <c r="A51" s="103"/>
      <c r="B51" s="426"/>
      <c r="C51" s="104"/>
      <c r="D51" s="104"/>
      <c r="E51" s="104"/>
      <c r="F51" s="429"/>
      <c r="G51" s="104"/>
      <c r="H51" s="104"/>
      <c r="I51" s="104"/>
      <c r="J51" s="104"/>
      <c r="K51" s="104"/>
      <c r="L51" s="429"/>
      <c r="M51" s="427"/>
      <c r="N51" s="76"/>
      <c r="O51" s="76"/>
      <c r="P51" s="76"/>
      <c r="Q51" s="76"/>
      <c r="R51" s="76"/>
      <c r="S51" s="428"/>
    </row>
    <row r="52" spans="1:19" s="4" customFormat="1" ht="11.5" x14ac:dyDescent="0.25">
      <c r="A52" s="103"/>
      <c r="B52" s="426"/>
      <c r="C52" s="104"/>
      <c r="D52" s="104"/>
      <c r="E52" s="104"/>
      <c r="F52" s="429"/>
      <c r="G52" s="104"/>
      <c r="H52" s="104"/>
      <c r="I52" s="104"/>
      <c r="J52" s="104"/>
      <c r="K52" s="104"/>
      <c r="L52" s="429"/>
      <c r="M52" s="427"/>
      <c r="N52" s="76"/>
      <c r="O52" s="76"/>
      <c r="P52" s="76"/>
      <c r="Q52" s="76"/>
      <c r="R52" s="76"/>
      <c r="S52" s="428"/>
    </row>
    <row r="53" spans="1:19" s="4" customFormat="1" ht="11.5" x14ac:dyDescent="0.25">
      <c r="A53" s="103"/>
      <c r="B53" s="426"/>
      <c r="C53" s="104"/>
      <c r="D53" s="104"/>
      <c r="E53" s="104"/>
      <c r="F53" s="429"/>
      <c r="G53" s="104"/>
      <c r="H53" s="104"/>
      <c r="I53" s="104"/>
      <c r="J53" s="104"/>
      <c r="K53" s="104"/>
      <c r="L53" s="429"/>
      <c r="M53" s="427"/>
      <c r="N53" s="76"/>
      <c r="O53" s="76"/>
      <c r="P53" s="76"/>
      <c r="Q53" s="76"/>
      <c r="R53" s="76"/>
      <c r="S53" s="428"/>
    </row>
    <row r="54" spans="1:19" s="4" customFormat="1" ht="11.5" x14ac:dyDescent="0.25">
      <c r="A54" s="103"/>
      <c r="B54" s="426"/>
      <c r="C54" s="104"/>
      <c r="D54" s="104"/>
      <c r="E54" s="104"/>
      <c r="F54" s="429"/>
      <c r="G54" s="104"/>
      <c r="H54" s="104"/>
      <c r="I54" s="104"/>
      <c r="J54" s="104"/>
      <c r="K54" s="104"/>
      <c r="L54" s="429"/>
      <c r="M54" s="427"/>
      <c r="N54" s="76"/>
      <c r="O54" s="76"/>
      <c r="P54" s="76"/>
      <c r="Q54" s="76"/>
      <c r="R54" s="76"/>
      <c r="S54" s="428"/>
    </row>
    <row r="55" spans="1:19" s="4" customFormat="1" ht="11.5" x14ac:dyDescent="0.25">
      <c r="A55" s="103"/>
      <c r="B55" s="426"/>
      <c r="C55" s="104"/>
      <c r="D55" s="104"/>
      <c r="E55" s="104"/>
      <c r="F55" s="429"/>
      <c r="G55" s="104"/>
      <c r="H55" s="104"/>
      <c r="I55" s="104"/>
      <c r="J55" s="104"/>
      <c r="K55" s="104"/>
      <c r="L55" s="429"/>
      <c r="M55" s="427"/>
      <c r="N55" s="76"/>
      <c r="O55" s="76"/>
      <c r="P55" s="76"/>
      <c r="Q55" s="76"/>
      <c r="R55" s="76"/>
      <c r="S55" s="428"/>
    </row>
    <row r="56" spans="1:19" s="4" customFormat="1" ht="11.5" x14ac:dyDescent="0.25">
      <c r="A56" s="103"/>
      <c r="B56" s="426"/>
      <c r="C56" s="104"/>
      <c r="D56" s="104"/>
      <c r="E56" s="104"/>
      <c r="F56" s="429"/>
      <c r="G56" s="104"/>
      <c r="H56" s="104"/>
      <c r="I56" s="104"/>
      <c r="J56" s="104"/>
      <c r="K56" s="104"/>
      <c r="L56" s="429"/>
      <c r="M56" s="427"/>
      <c r="N56" s="76"/>
      <c r="O56" s="76"/>
      <c r="P56" s="76"/>
      <c r="Q56" s="76"/>
      <c r="R56" s="76"/>
      <c r="S56" s="428"/>
    </row>
    <row r="57" spans="1:19" s="4" customFormat="1" ht="11.5" x14ac:dyDescent="0.25">
      <c r="A57" s="103"/>
      <c r="B57" s="426"/>
      <c r="C57" s="104"/>
      <c r="D57" s="104"/>
      <c r="E57" s="104"/>
      <c r="F57" s="429"/>
      <c r="G57" s="104"/>
      <c r="H57" s="104"/>
      <c r="I57" s="104"/>
      <c r="J57" s="104"/>
      <c r="K57" s="104"/>
      <c r="L57" s="429"/>
      <c r="M57" s="427"/>
      <c r="N57" s="76"/>
      <c r="O57" s="76"/>
      <c r="P57" s="76"/>
      <c r="Q57" s="76"/>
      <c r="R57" s="76"/>
      <c r="S57" s="428"/>
    </row>
    <row r="58" spans="1:19" s="4" customFormat="1" ht="11.5" x14ac:dyDescent="0.25">
      <c r="A58" s="103"/>
      <c r="B58" s="426"/>
      <c r="C58" s="104"/>
      <c r="D58" s="104"/>
      <c r="E58" s="104"/>
      <c r="F58" s="429"/>
      <c r="G58" s="104"/>
      <c r="H58" s="104"/>
      <c r="I58" s="104"/>
      <c r="J58" s="104"/>
      <c r="K58" s="104"/>
      <c r="L58" s="429"/>
      <c r="M58" s="427"/>
      <c r="N58" s="76"/>
      <c r="O58" s="76"/>
      <c r="P58" s="76"/>
      <c r="Q58" s="76"/>
      <c r="R58" s="76"/>
      <c r="S58" s="428"/>
    </row>
    <row r="59" spans="1:19" s="4" customFormat="1" ht="11.5" x14ac:dyDescent="0.25">
      <c r="A59" s="103"/>
      <c r="B59" s="426"/>
      <c r="C59" s="104"/>
      <c r="D59" s="104"/>
      <c r="E59" s="104"/>
      <c r="F59" s="429"/>
      <c r="G59" s="104"/>
      <c r="H59" s="104"/>
      <c r="I59" s="104"/>
      <c r="J59" s="104"/>
      <c r="K59" s="104"/>
      <c r="L59" s="429"/>
      <c r="M59" s="427"/>
      <c r="N59" s="76"/>
      <c r="O59" s="76"/>
      <c r="P59" s="76"/>
      <c r="Q59" s="76"/>
      <c r="R59" s="76"/>
      <c r="S59" s="428"/>
    </row>
    <row r="60" spans="1:19" s="4" customFormat="1" ht="11.5" x14ac:dyDescent="0.25">
      <c r="A60" s="103"/>
      <c r="B60" s="426"/>
      <c r="C60" s="104"/>
      <c r="D60" s="104"/>
      <c r="E60" s="104"/>
      <c r="F60" s="429"/>
      <c r="G60" s="104"/>
      <c r="H60" s="104"/>
      <c r="I60" s="104"/>
      <c r="J60" s="104"/>
      <c r="K60" s="104"/>
      <c r="L60" s="429"/>
      <c r="M60" s="427"/>
      <c r="N60" s="76"/>
      <c r="O60" s="76"/>
      <c r="P60" s="76"/>
      <c r="Q60" s="76"/>
      <c r="R60" s="76"/>
      <c r="S60" s="428"/>
    </row>
    <row r="61" spans="1:19" s="4" customFormat="1" ht="11.5" x14ac:dyDescent="0.25">
      <c r="A61" s="103"/>
      <c r="B61" s="426"/>
      <c r="C61" s="104"/>
      <c r="D61" s="104"/>
      <c r="E61" s="104"/>
      <c r="F61" s="429"/>
      <c r="G61" s="104"/>
      <c r="H61" s="104"/>
      <c r="I61" s="104"/>
      <c r="J61" s="104"/>
      <c r="K61" s="104"/>
      <c r="L61" s="429"/>
      <c r="M61" s="427"/>
      <c r="N61" s="76"/>
      <c r="O61" s="76"/>
      <c r="P61" s="76"/>
      <c r="Q61" s="76"/>
      <c r="R61" s="76"/>
      <c r="S61" s="428"/>
    </row>
    <row r="62" spans="1:19" s="4" customFormat="1" ht="11.5" x14ac:dyDescent="0.25">
      <c r="A62" s="103"/>
      <c r="B62" s="426"/>
      <c r="C62" s="104"/>
      <c r="D62" s="104"/>
      <c r="E62" s="104"/>
      <c r="F62" s="429"/>
      <c r="G62" s="104"/>
      <c r="H62" s="104"/>
      <c r="I62" s="104"/>
      <c r="J62" s="104"/>
      <c r="K62" s="104"/>
      <c r="L62" s="429"/>
      <c r="M62" s="427"/>
      <c r="N62" s="76"/>
      <c r="O62" s="76"/>
      <c r="P62" s="76"/>
      <c r="Q62" s="76"/>
      <c r="R62" s="76"/>
      <c r="S62" s="428"/>
    </row>
    <row r="63" spans="1:19" s="4" customFormat="1" ht="11.5" x14ac:dyDescent="0.25">
      <c r="B63" s="55"/>
      <c r="F63" s="14"/>
      <c r="L63" s="14"/>
      <c r="M63" s="14"/>
    </row>
    <row r="64" spans="1:19" s="4" customFormat="1" ht="11.5" x14ac:dyDescent="0.25">
      <c r="B64" s="55"/>
      <c r="P64" s="477" t="s">
        <v>231</v>
      </c>
      <c r="Q64" s="477"/>
      <c r="R64" s="477"/>
      <c r="S64" s="477"/>
    </row>
    <row r="65" spans="1:19" s="4" customFormat="1" ht="11.5" x14ac:dyDescent="0.25">
      <c r="B65" s="55"/>
      <c r="P65" s="477" t="s">
        <v>233</v>
      </c>
      <c r="Q65" s="477"/>
      <c r="R65" s="477"/>
      <c r="S65" s="477"/>
    </row>
    <row r="66" spans="1:19" s="4" customFormat="1" ht="11.5" x14ac:dyDescent="0.25">
      <c r="B66" s="55"/>
      <c r="P66" s="477"/>
      <c r="Q66" s="477"/>
      <c r="R66" s="477"/>
      <c r="S66" s="477"/>
    </row>
    <row r="67" spans="1:19" s="4" customFormat="1" ht="11.5" x14ac:dyDescent="0.25">
      <c r="B67" s="55"/>
      <c r="P67" s="477"/>
      <c r="Q67" s="477"/>
      <c r="R67" s="477"/>
      <c r="S67" s="477"/>
    </row>
    <row r="68" spans="1:19" s="4" customFormat="1" ht="11.5" x14ac:dyDescent="0.25">
      <c r="B68" s="55"/>
      <c r="P68" s="477"/>
      <c r="Q68" s="477"/>
      <c r="R68" s="477"/>
      <c r="S68" s="477"/>
    </row>
    <row r="69" spans="1:19" s="4" customFormat="1" ht="11.5" x14ac:dyDescent="0.25">
      <c r="B69" s="55"/>
      <c r="P69" s="477"/>
      <c r="Q69" s="477"/>
      <c r="R69" s="477"/>
      <c r="S69" s="477"/>
    </row>
    <row r="70" spans="1:19" s="4" customFormat="1" ht="11.5" x14ac:dyDescent="0.25">
      <c r="B70" s="55"/>
      <c r="P70" s="477" t="s">
        <v>374</v>
      </c>
      <c r="Q70" s="477"/>
      <c r="R70" s="477"/>
      <c r="S70" s="477"/>
    </row>
    <row r="71" spans="1:19" s="4" customFormat="1" ht="11.5" x14ac:dyDescent="0.25">
      <c r="B71" s="55"/>
      <c r="P71" s="477" t="s">
        <v>232</v>
      </c>
      <c r="Q71" s="477"/>
      <c r="R71" s="477"/>
      <c r="S71" s="477"/>
    </row>
    <row r="72" spans="1:19" s="4" customFormat="1" ht="11.5" x14ac:dyDescent="0.25">
      <c r="B72" s="55"/>
      <c r="P72" s="477"/>
      <c r="Q72" s="477"/>
      <c r="R72" s="477"/>
      <c r="S72" s="477"/>
    </row>
    <row r="73" spans="1:19" s="4" customFormat="1" ht="11.5" x14ac:dyDescent="0.25">
      <c r="B73" s="55"/>
      <c r="P73" s="477"/>
      <c r="Q73" s="477"/>
      <c r="R73" s="477"/>
      <c r="S73" s="477"/>
    </row>
    <row r="74" spans="1:19" s="4" customFormat="1" ht="11.5" x14ac:dyDescent="0.25">
      <c r="A74" s="478" t="s">
        <v>224</v>
      </c>
      <c r="B74" s="481"/>
      <c r="C74" s="481"/>
      <c r="D74" s="481"/>
      <c r="E74" s="481"/>
      <c r="F74" s="481"/>
      <c r="G74" s="481"/>
      <c r="H74" s="481"/>
      <c r="I74" s="481"/>
      <c r="J74" s="481"/>
      <c r="K74" s="481"/>
      <c r="L74" s="481"/>
      <c r="M74" s="479"/>
      <c r="N74" s="17"/>
      <c r="O74" s="18"/>
      <c r="P74" s="18"/>
    </row>
    <row r="75" spans="1:19" s="7" customFormat="1" ht="14.5" customHeight="1" x14ac:dyDescent="0.35">
      <c r="A75" s="480" t="s">
        <v>0</v>
      </c>
      <c r="B75" s="480"/>
      <c r="C75" s="478" t="s">
        <v>7</v>
      </c>
      <c r="D75" s="481"/>
      <c r="E75" s="481"/>
      <c r="F75" s="479"/>
      <c r="G75" s="480" t="s">
        <v>5</v>
      </c>
      <c r="H75" s="480"/>
      <c r="I75" s="480"/>
      <c r="J75" s="480"/>
      <c r="K75" s="480"/>
      <c r="L75" s="480"/>
      <c r="M75" s="2" t="s">
        <v>6</v>
      </c>
      <c r="N75" s="17"/>
      <c r="O75" s="18"/>
      <c r="P75" s="18"/>
    </row>
    <row r="76" spans="1:19" s="5" customFormat="1" ht="22" customHeight="1" x14ac:dyDescent="0.35">
      <c r="A76" s="476">
        <v>1</v>
      </c>
      <c r="B76" s="476"/>
      <c r="C76" s="52" t="s">
        <v>222</v>
      </c>
      <c r="D76" s="53"/>
      <c r="E76" s="53"/>
      <c r="F76" s="60"/>
      <c r="G76" s="476"/>
      <c r="H76" s="476"/>
      <c r="I76" s="476"/>
      <c r="J76" s="476"/>
      <c r="K76" s="476"/>
      <c r="L76" s="476"/>
      <c r="M76" s="9"/>
      <c r="N76" s="19"/>
    </row>
    <row r="77" spans="1:19" s="5" customFormat="1" ht="22" customHeight="1" x14ac:dyDescent="0.35">
      <c r="A77" s="500">
        <v>2</v>
      </c>
      <c r="B77" s="502"/>
      <c r="C77" s="474" t="s">
        <v>223</v>
      </c>
      <c r="D77" s="499"/>
      <c r="E77" s="499"/>
      <c r="F77" s="475"/>
      <c r="G77" s="500"/>
      <c r="H77" s="501"/>
      <c r="I77" s="501"/>
      <c r="J77" s="501"/>
      <c r="K77" s="501"/>
      <c r="L77" s="502"/>
      <c r="M77" s="9"/>
      <c r="N77" s="19"/>
    </row>
    <row r="78" spans="1:19" s="5" customFormat="1" ht="22" customHeight="1" x14ac:dyDescent="0.35">
      <c r="A78" s="476">
        <v>3</v>
      </c>
      <c r="B78" s="476"/>
      <c r="C78" s="52" t="s">
        <v>223</v>
      </c>
      <c r="D78" s="53"/>
      <c r="E78" s="53"/>
      <c r="F78" s="60"/>
      <c r="G78" s="476"/>
      <c r="H78" s="476"/>
      <c r="I78" s="476"/>
      <c r="J78" s="476"/>
      <c r="K78" s="476"/>
      <c r="L78" s="476"/>
      <c r="M78" s="9"/>
      <c r="N78" s="19"/>
    </row>
    <row r="79" spans="1:19" s="5" customFormat="1" ht="22" customHeight="1" x14ac:dyDescent="0.35">
      <c r="A79" s="476">
        <v>4</v>
      </c>
      <c r="B79" s="476"/>
      <c r="C79" s="52" t="s">
        <v>223</v>
      </c>
      <c r="D79" s="53"/>
      <c r="E79" s="53"/>
      <c r="F79" s="60"/>
      <c r="G79" s="476"/>
      <c r="H79" s="476"/>
      <c r="I79" s="476"/>
      <c r="J79" s="476"/>
      <c r="K79" s="476"/>
      <c r="L79" s="476"/>
      <c r="M79" s="9"/>
      <c r="N79" s="19"/>
    </row>
    <row r="80" spans="1:19" s="4" customFormat="1" ht="11.5" x14ac:dyDescent="0.25">
      <c r="B80" s="55"/>
    </row>
    <row r="81" spans="2:2" s="4" customFormat="1" ht="11.5" x14ac:dyDescent="0.25">
      <c r="B81" s="55"/>
    </row>
    <row r="82" spans="2:2" s="4" customFormat="1" ht="11.5" x14ac:dyDescent="0.25">
      <c r="B82" s="55"/>
    </row>
    <row r="83" spans="2:2" s="4" customFormat="1" ht="11.5" x14ac:dyDescent="0.25">
      <c r="B83" s="55"/>
    </row>
    <row r="84" spans="2:2" s="4" customFormat="1" ht="11.5" x14ac:dyDescent="0.25">
      <c r="B84" s="55"/>
    </row>
    <row r="85" spans="2:2" s="4" customFormat="1" ht="11.5" x14ac:dyDescent="0.25">
      <c r="B85" s="55"/>
    </row>
    <row r="86" spans="2:2" s="4" customFormat="1" ht="11.5" x14ac:dyDescent="0.25">
      <c r="B86" s="55"/>
    </row>
    <row r="87" spans="2:2" s="4" customFormat="1" ht="11.5" x14ac:dyDescent="0.25">
      <c r="B87" s="55"/>
    </row>
    <row r="88" spans="2:2" s="4" customFormat="1" ht="11.5" x14ac:dyDescent="0.25">
      <c r="B88" s="55"/>
    </row>
    <row r="89" spans="2:2" s="4" customFormat="1" ht="11.5" x14ac:dyDescent="0.25">
      <c r="B89" s="55"/>
    </row>
    <row r="90" spans="2:2" s="4" customFormat="1" ht="11.5" x14ac:dyDescent="0.25">
      <c r="B90" s="55"/>
    </row>
    <row r="91" spans="2:2" s="4" customFormat="1" ht="11.5" x14ac:dyDescent="0.25">
      <c r="B91" s="55"/>
    </row>
    <row r="92" spans="2:2" s="4" customFormat="1" ht="11.5" x14ac:dyDescent="0.25">
      <c r="B92" s="55"/>
    </row>
    <row r="93" spans="2:2" s="4" customFormat="1" ht="11.5" x14ac:dyDescent="0.25">
      <c r="B93" s="55"/>
    </row>
    <row r="94" spans="2:2" s="4" customFormat="1" ht="11.5" x14ac:dyDescent="0.25">
      <c r="B94" s="55"/>
    </row>
    <row r="95" spans="2:2" s="4" customFormat="1" ht="11.5" x14ac:dyDescent="0.25">
      <c r="B95" s="55"/>
    </row>
    <row r="96" spans="2:2" s="4" customFormat="1" ht="11.5" x14ac:dyDescent="0.25">
      <c r="B96" s="55"/>
    </row>
    <row r="97" spans="2:2" s="4" customFormat="1" ht="11.5" x14ac:dyDescent="0.25">
      <c r="B97" s="55"/>
    </row>
    <row r="98" spans="2:2" s="4" customFormat="1" ht="11.5" x14ac:dyDescent="0.25">
      <c r="B98" s="55"/>
    </row>
    <row r="99" spans="2:2" s="4" customFormat="1" ht="11.5" x14ac:dyDescent="0.25">
      <c r="B99" s="55"/>
    </row>
  </sheetData>
  <mergeCells count="59">
    <mergeCell ref="E9:F9"/>
    <mergeCell ref="K9:L9"/>
    <mergeCell ref="P4:Q4"/>
    <mergeCell ref="B6:F6"/>
    <mergeCell ref="H6:L6"/>
    <mergeCell ref="C7:F7"/>
    <mergeCell ref="I7:L7"/>
    <mergeCell ref="A1:S1"/>
    <mergeCell ref="A3:F5"/>
    <mergeCell ref="G3:L5"/>
    <mergeCell ref="M3:M5"/>
    <mergeCell ref="N3:S3"/>
    <mergeCell ref="N4:O4"/>
    <mergeCell ref="R4:S4"/>
    <mergeCell ref="D8:F8"/>
    <mergeCell ref="J8:L8"/>
    <mergeCell ref="D24:F24"/>
    <mergeCell ref="J24:L24"/>
    <mergeCell ref="C16:F16"/>
    <mergeCell ref="I16:L16"/>
    <mergeCell ref="D17:F17"/>
    <mergeCell ref="J17:L17"/>
    <mergeCell ref="E20:F20"/>
    <mergeCell ref="E22:F22"/>
    <mergeCell ref="E18:F18"/>
    <mergeCell ref="K18:L18"/>
    <mergeCell ref="K20:L20"/>
    <mergeCell ref="K22:L22"/>
    <mergeCell ref="E13:F13"/>
    <mergeCell ref="K13:L13"/>
    <mergeCell ref="D28:F28"/>
    <mergeCell ref="E25:F25"/>
    <mergeCell ref="K25:L25"/>
    <mergeCell ref="G76:L76"/>
    <mergeCell ref="J28:L28"/>
    <mergeCell ref="E29:F29"/>
    <mergeCell ref="K29:L29"/>
    <mergeCell ref="G78:L78"/>
    <mergeCell ref="G79:L79"/>
    <mergeCell ref="A74:M74"/>
    <mergeCell ref="G75:L75"/>
    <mergeCell ref="A75:B75"/>
    <mergeCell ref="A76:B76"/>
    <mergeCell ref="A78:B78"/>
    <mergeCell ref="A79:B79"/>
    <mergeCell ref="C75:F75"/>
    <mergeCell ref="A77:B77"/>
    <mergeCell ref="C77:F77"/>
    <mergeCell ref="G77:L77"/>
    <mergeCell ref="P64:S64"/>
    <mergeCell ref="P69:S69"/>
    <mergeCell ref="P70:S70"/>
    <mergeCell ref="P71:S71"/>
    <mergeCell ref="P72:S72"/>
    <mergeCell ref="P73:S73"/>
    <mergeCell ref="P65:S65"/>
    <mergeCell ref="P66:S66"/>
    <mergeCell ref="P67:S67"/>
    <mergeCell ref="P68:S68"/>
  </mergeCells>
  <pageMargins left="0" right="0.39370078740157483" top="0.59055118110236227" bottom="0.39370078740157483" header="0.31496062992125984" footer="0.31496062992125984"/>
  <pageSetup paperSize="9" orientation="landscape" horizontalDpi="4294967293" verticalDpi="36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81"/>
  <sheetViews>
    <sheetView workbookViewId="0">
      <selection activeCell="G156" sqref="G156:G157"/>
    </sheetView>
  </sheetViews>
  <sheetFormatPr defaultRowHeight="14.5" x14ac:dyDescent="0.35"/>
  <cols>
    <col min="1" max="2" width="1.6328125" customWidth="1"/>
    <col min="3" max="3" width="20.6328125" customWidth="1"/>
    <col min="4" max="5" width="1.6328125" customWidth="1"/>
    <col min="6" max="6" width="15.6328125" customWidth="1"/>
    <col min="7" max="7" width="14.1796875" customWidth="1"/>
    <col min="8" max="8" width="14.1796875" style="4" customWidth="1"/>
  </cols>
  <sheetData>
    <row r="1" spans="1:8" s="3" customFormat="1" ht="15.5" x14ac:dyDescent="0.35">
      <c r="A1" s="3" t="s">
        <v>227</v>
      </c>
    </row>
    <row r="3" spans="1:8" s="7" customFormat="1" ht="23" customHeight="1" x14ac:dyDescent="0.35">
      <c r="A3" s="534" t="s">
        <v>203</v>
      </c>
      <c r="B3" s="535"/>
      <c r="C3" s="536"/>
      <c r="D3" s="534" t="s">
        <v>221</v>
      </c>
      <c r="E3" s="535"/>
      <c r="F3" s="536"/>
      <c r="G3" s="497" t="s">
        <v>3</v>
      </c>
      <c r="H3" s="488" t="s">
        <v>13</v>
      </c>
    </row>
    <row r="4" spans="1:8" s="5" customFormat="1" ht="23" customHeight="1" x14ac:dyDescent="0.35">
      <c r="A4" s="540"/>
      <c r="B4" s="541"/>
      <c r="C4" s="542"/>
      <c r="D4" s="540"/>
      <c r="E4" s="541"/>
      <c r="F4" s="542"/>
      <c r="G4" s="498"/>
      <c r="H4" s="491"/>
    </row>
    <row r="5" spans="1:8" s="48" customFormat="1" ht="11.5" x14ac:dyDescent="0.35">
      <c r="A5" s="549"/>
      <c r="B5" s="549"/>
      <c r="C5" s="550"/>
      <c r="D5" s="551"/>
      <c r="E5" s="549"/>
      <c r="F5" s="550"/>
      <c r="G5" s="58"/>
      <c r="H5" s="59"/>
    </row>
    <row r="6" spans="1:8" s="48" customFormat="1" ht="14.5" customHeight="1" x14ac:dyDescent="0.35">
      <c r="A6" s="483" t="str">
        <f>'MASTER TABEL 6.1 RENSTRA'!D8</f>
        <v>Program Pemberdayaan Masyarakat Desa dan Kelurahan</v>
      </c>
      <c r="B6" s="483"/>
      <c r="C6" s="533"/>
      <c r="D6" s="483" t="str">
        <f>'MASTER TABEL 6.1 RENSTRA'!J8</f>
        <v>Tingkat Partisipasi dan Pemberdayaan Masyarakat Kecamatan / Kelurahan pada Kecamatan Padang Panjang Timur</v>
      </c>
      <c r="E6" s="483"/>
      <c r="F6" s="533"/>
      <c r="G6" s="47"/>
      <c r="H6" s="47"/>
    </row>
    <row r="7" spans="1:8" s="48" customFormat="1" ht="14.5" customHeight="1" x14ac:dyDescent="0.35">
      <c r="A7" s="46"/>
      <c r="B7" s="483" t="str">
        <f>'MASTER TABEL 6.1 RENSTRA'!E9</f>
        <v>Pemberdayaan Kelurahan</v>
      </c>
      <c r="C7" s="533"/>
      <c r="D7" s="46"/>
      <c r="E7" s="483" t="str">
        <f>'MASTER TABEL 6.1 RENSTRA'!K9</f>
        <v>Jumlah jenis pemberdayaan kelurahan yang dilaksanakan</v>
      </c>
      <c r="F7" s="533"/>
      <c r="G7" s="47"/>
      <c r="H7" s="47"/>
    </row>
    <row r="8" spans="1:8" s="48" customFormat="1" ht="80.5" x14ac:dyDescent="0.35">
      <c r="A8" s="46"/>
      <c r="B8" s="46"/>
      <c r="C8" s="47" t="str">
        <f>'MASTER TABEL 6.1 RENSTRA'!F10</f>
        <v>Peningkatan Partisipasi Masyarakat dalam Forum Musyawarah Perencanaan Pembangunan di Kelurahan</v>
      </c>
      <c r="D8" s="46"/>
      <c r="E8" s="46"/>
      <c r="F8" s="47" t="str">
        <f>'MASTER TABEL 6.1 RENSTRA'!L10</f>
        <v>Jumlah Lembaga Kemasyarakatan yang Berpartisipasi dalam Forum Musyawarah Perencanaan Pembangunan di Kelurahan</v>
      </c>
      <c r="G8" s="47"/>
      <c r="H8" s="47"/>
    </row>
    <row r="9" spans="1:8" s="48" customFormat="1" ht="34.5" x14ac:dyDescent="0.35">
      <c r="A9" s="46"/>
      <c r="B9" s="46"/>
      <c r="C9" s="47" t="str">
        <f>'MASTER TABEL 6.1 RENSTRA'!F11</f>
        <v>Pembangunan Sarana dan Prasarana Kelurahan</v>
      </c>
      <c r="D9" s="46"/>
      <c r="E9" s="46"/>
      <c r="F9" s="47" t="str">
        <f>'MASTER TABEL 6.1 RENSTRA'!L11</f>
        <v xml:space="preserve">Jumlah Sarana dan Prasarana Kelurahan yang Terbangun </v>
      </c>
      <c r="G9" s="47"/>
      <c r="H9" s="47"/>
    </row>
    <row r="10" spans="1:8" s="48" customFormat="1" ht="57.5" x14ac:dyDescent="0.35">
      <c r="A10" s="46"/>
      <c r="B10" s="46"/>
      <c r="C10" s="47" t="str">
        <f>'MASTER TABEL 6.1 RENSTRA'!F12</f>
        <v>Pemberdayaan Masyarakat di Kelurahan</v>
      </c>
      <c r="D10" s="46"/>
      <c r="E10" s="46"/>
      <c r="F10" s="47" t="str">
        <f>'MASTER TABEL 6.1 RENSTRA'!L12</f>
        <v xml:space="preserve">Jumlah Pokmas dan Ormas yang Melaksanakan Pemberdayaan Masyarakat di Kelurahan </v>
      </c>
      <c r="G10" s="47"/>
      <c r="H10" s="47"/>
    </row>
    <row r="11" spans="1:8" s="48" customFormat="1" ht="11.5" x14ac:dyDescent="0.35">
      <c r="A11" s="46"/>
      <c r="B11" s="46"/>
      <c r="C11" s="47" t="e">
        <f>'MASTER TABEL 6.1 RENSTRA'!#REF!</f>
        <v>#REF!</v>
      </c>
      <c r="D11" s="46"/>
      <c r="E11" s="46"/>
      <c r="F11" s="47" t="e">
        <f>'MASTER TABEL 6.1 RENSTRA'!#REF!</f>
        <v>#REF!</v>
      </c>
      <c r="G11" s="47"/>
      <c r="H11" s="47"/>
    </row>
    <row r="12" spans="1:8" s="48" customFormat="1" ht="11.5" x14ac:dyDescent="0.35">
      <c r="A12" s="549"/>
      <c r="B12" s="549"/>
      <c r="C12" s="550"/>
      <c r="D12" s="551"/>
      <c r="E12" s="549"/>
      <c r="F12" s="550"/>
      <c r="G12" s="58"/>
      <c r="H12" s="59"/>
    </row>
    <row r="13" spans="1:8" s="48" customFormat="1" ht="14.5" customHeight="1" x14ac:dyDescent="0.35">
      <c r="A13" s="483" t="str">
        <f>'MASTER TABEL 6.1 RENSTRA'!D17</f>
        <v>Program Penyelenggaraan Pemerintahan dan Pelayanan Publik</v>
      </c>
      <c r="B13" s="483"/>
      <c r="C13" s="533"/>
      <c r="D13" s="483" t="str">
        <f>'MASTER TABEL 6.1 RENSTRA'!J17</f>
        <v>Persentase Tingkat Layanan pada Kecamatan Padang Panjang Timur</v>
      </c>
      <c r="E13" s="483"/>
      <c r="F13" s="533"/>
      <c r="G13" s="47"/>
      <c r="H13" s="47"/>
    </row>
    <row r="14" spans="1:8" s="48" customFormat="1" ht="14.5" customHeight="1" x14ac:dyDescent="0.35">
      <c r="A14" s="46"/>
      <c r="B14" s="483" t="str">
        <f>'MASTER TABEL 6.1 RENSTRA'!E18</f>
        <v>Koordinasi Penyelenggaraan Kegiatan Pemerintahan di Tingkat Kecamatan</v>
      </c>
      <c r="C14" s="533"/>
      <c r="D14" s="46"/>
      <c r="E14" s="483" t="str">
        <f>'MASTER TABEL 6.1 RENSTRA'!K18</f>
        <v>Jumlah koordinasi yang dilaksanakan di tingkat kecamatan</v>
      </c>
      <c r="F14" s="533"/>
      <c r="G14" s="47"/>
      <c r="H14" s="47"/>
    </row>
    <row r="15" spans="1:8" s="48" customFormat="1" ht="46" x14ac:dyDescent="0.35">
      <c r="A15" s="46"/>
      <c r="B15" s="46"/>
      <c r="C15" s="47" t="str">
        <f>'MASTER TABEL 6.1 RENSTRA'!F19</f>
        <v>Peningkatan Efektifitas Kegiatan Pemerintahan di Tingkat Kecamatan</v>
      </c>
      <c r="D15" s="46"/>
      <c r="E15" s="46"/>
      <c r="F15" s="47" t="str">
        <f>'MASTER TABEL 6.1 RENSTRA'!L19</f>
        <v xml:space="preserve">Jumlah Dokumen Peningkatan Efektifitas Kegiatan Pemerintahan di Tingkat Kecamatan </v>
      </c>
      <c r="G15" s="47"/>
      <c r="H15" s="47"/>
    </row>
    <row r="16" spans="1:8" s="48" customFormat="1" ht="11.5" x14ac:dyDescent="0.35">
      <c r="A16" s="46"/>
      <c r="B16" s="46"/>
      <c r="C16" s="47">
        <f>'MASTER TABEL 6.1 RENSTRA'!F20</f>
        <v>0</v>
      </c>
      <c r="D16" s="46"/>
      <c r="E16" s="46"/>
      <c r="F16" s="47" t="e">
        <f>'MASTER TABEL 6.1 RENSTRA'!#REF!</f>
        <v>#REF!</v>
      </c>
      <c r="G16" s="47"/>
      <c r="H16" s="47"/>
    </row>
    <row r="17" spans="1:8" s="48" customFormat="1" ht="92" x14ac:dyDescent="0.35">
      <c r="A17" s="46"/>
      <c r="B17" s="46"/>
      <c r="C17" s="47" t="str">
        <f>'MASTER TABEL 6.1 RENSTRA'!F21</f>
        <v>Koordinasi/Sinergi dengan Perangkat Daerah dan/atau Instansi Vertikal yang Terkait dalam Pemeliharaan Sarana dan Prasarana Pelayanan Umum</v>
      </c>
      <c r="D17" s="46"/>
      <c r="E17" s="46"/>
      <c r="F17" s="47" t="str">
        <f>'MASTER TABEL 6.1 RENSTRA'!L21</f>
        <v>Jumlah Dokumen Koordinasi/Sinergi dengan Perangkat Daerah dan/atau Instansi Vertikal yang Terkait dalam Pemeliharaan Sarana dan Prasarana Pelayanan Umum</v>
      </c>
      <c r="G17" s="47"/>
      <c r="H17" s="47"/>
    </row>
    <row r="18" spans="1:8" s="48" customFormat="1" ht="11.5" x14ac:dyDescent="0.35">
      <c r="A18" s="46"/>
      <c r="B18" s="46"/>
      <c r="C18" s="47">
        <f>'MASTER TABEL 6.1 RENSTRA'!F22</f>
        <v>0</v>
      </c>
      <c r="D18" s="46"/>
      <c r="E18" s="46"/>
      <c r="F18" s="47">
        <f>'MASTER TABEL 6.1 RENSTRA'!L22</f>
        <v>0</v>
      </c>
      <c r="G18" s="47"/>
      <c r="H18" s="47"/>
    </row>
    <row r="19" spans="1:8" s="48" customFormat="1" ht="11.5" x14ac:dyDescent="0.35">
      <c r="A19" s="549"/>
      <c r="B19" s="549"/>
      <c r="C19" s="550"/>
      <c r="D19" s="551"/>
      <c r="E19" s="549"/>
      <c r="F19" s="550"/>
      <c r="G19" s="58"/>
      <c r="H19" s="59"/>
    </row>
    <row r="20" spans="1:8" s="48" customFormat="1" ht="14.5" customHeight="1" x14ac:dyDescent="0.35">
      <c r="A20" s="483" t="str">
        <f>'MASTER TABEL 6.1 RENSTRA'!D24</f>
        <v>Program Penyelenggaraan Urusan Pemerintahan Umum</v>
      </c>
      <c r="B20" s="483"/>
      <c r="C20" s="533"/>
      <c r="D20" s="483" t="str">
        <f>'MASTER TABEL 6.1 RENSTRA'!J24</f>
        <v>Persentase penyelenggaraan urusan pemerintah daerah yang dilaksanakan pada Kecamatan Padang Panjang Timur</v>
      </c>
      <c r="E20" s="483"/>
      <c r="F20" s="533"/>
      <c r="G20" s="47"/>
      <c r="H20" s="47"/>
    </row>
    <row r="21" spans="1:8" s="48" customFormat="1" ht="14.5" customHeight="1" x14ac:dyDescent="0.35">
      <c r="A21" s="46"/>
      <c r="B21" s="483" t="str">
        <f>'MASTER TABEL 6.1 RENSTRA'!E25</f>
        <v>Penyelenggaraan Urusan Pemerintahan Umum Sesuai Penugasan Kepala Daerah</v>
      </c>
      <c r="C21" s="533"/>
      <c r="D21" s="46"/>
      <c r="E21" s="483" t="str">
        <f>'MASTER TABEL 6.1 RENSTRA'!K25</f>
        <v>Jumlah kegiatan urusan Pemerintahan umum yang dilaksanakan sesuai penugasan kepala daerah</v>
      </c>
      <c r="F21" s="533"/>
      <c r="G21" s="47"/>
      <c r="H21" s="47"/>
    </row>
    <row r="22" spans="1:8" s="48" customFormat="1" ht="115" x14ac:dyDescent="0.35">
      <c r="A22" s="46"/>
      <c r="B22" s="46"/>
      <c r="C22" s="47" t="str">
        <f>'MASTER TABEL 6.1 RENSTRA'!F26</f>
        <v>Pembinaan Kerukunan Antar suku dan Intra suku, Umat Beragama, Ras dan Golongan Lainnya Guna Mewujudkan Stabilitas Nasional dan Keamanan Lokal, Regional</v>
      </c>
      <c r="D22" s="46"/>
      <c r="E22" s="46"/>
      <c r="F22" s="47" t="str">
        <f>'MASTER TABEL 6.1 RENSTRA'!L26</f>
        <v xml:space="preserve">Jumlah Orang yang Mengikuti Pembinaan Kerukunan Antar Suku dan Intra Suku , Umat Beragama, Ras, dan Golongan Lainnya Guna Mewujudkan Stabilitas Keamanan Lokal,Regional, dan Nasional </v>
      </c>
      <c r="G22" s="47"/>
      <c r="H22" s="47"/>
    </row>
    <row r="23" spans="1:8" s="48" customFormat="1" ht="34.5" x14ac:dyDescent="0.35">
      <c r="A23" s="46"/>
      <c r="B23" s="46"/>
      <c r="C23" s="47" t="str">
        <f>'MASTER TABEL 6.1 RENSTRA'!F27</f>
        <v>Pelaksanaan Tugas Forum Koordinasi Pimpinan di Kecamatan</v>
      </c>
      <c r="D23" s="46"/>
      <c r="E23" s="46"/>
      <c r="F23" s="47" t="str">
        <f>'MASTER TABEL 6.1 RENSTRA'!L27</f>
        <v xml:space="preserve">Jumlah Dokumen Tugas Forum Koordinasi Pimpinan di Kecamatan </v>
      </c>
      <c r="G23" s="47"/>
      <c r="H23" s="47"/>
    </row>
    <row r="24" spans="1:8" s="48" customFormat="1" ht="11.5" x14ac:dyDescent="0.35">
      <c r="A24" s="46"/>
      <c r="B24" s="46"/>
      <c r="C24" s="47">
        <f>'MASTER TABEL 6.1 RENSTRA'!F28</f>
        <v>0</v>
      </c>
      <c r="D24" s="46"/>
      <c r="E24" s="46"/>
      <c r="F24" s="47">
        <f>'MASTER TABEL 6.1 RENSTRA'!L28</f>
        <v>0</v>
      </c>
      <c r="G24" s="47"/>
      <c r="H24" s="47"/>
    </row>
    <row r="25" spans="1:8" s="48" customFormat="1" ht="92" x14ac:dyDescent="0.35">
      <c r="A25" s="46"/>
      <c r="B25" s="46"/>
      <c r="C25" s="47" t="str">
        <f>'MASTER TABEL 6.1 RENSTRA'!F30</f>
        <v xml:space="preserve">Sinergitas dengan Kepolisian Negara Republik Indonesia, Tentara Nasional Indonesia dan Instansi Vertikal di Wilayah Kecamatan </v>
      </c>
      <c r="D25" s="46"/>
      <c r="E25" s="46"/>
      <c r="F25" s="47" t="str">
        <f>'MASTER TABEL 6.1 RENSTRA'!L30</f>
        <v xml:space="preserve">Jumlah Laporan Hasil Sinergitas dengan Kepolisian Negara Republik Indonesia, Tentara Nasional Indonesia dan Instansi Vertikal di Wilayah Kecamatan </v>
      </c>
      <c r="G25" s="47"/>
      <c r="H25" s="47"/>
    </row>
    <row r="26" spans="1:8" s="48" customFormat="1" ht="11.5" x14ac:dyDescent="0.35">
      <c r="A26" s="549"/>
      <c r="B26" s="549"/>
      <c r="C26" s="550"/>
      <c r="D26" s="551"/>
      <c r="E26" s="549"/>
      <c r="F26" s="550"/>
      <c r="G26" s="58"/>
      <c r="H26" s="59"/>
    </row>
    <row r="27" spans="1:8" s="48" customFormat="1" ht="14.5" customHeight="1" x14ac:dyDescent="0.35">
      <c r="A27" s="483" t="e">
        <f>'MASTER TABEL 6.1 RENSTRA'!#REF!</f>
        <v>#REF!</v>
      </c>
      <c r="B27" s="483"/>
      <c r="C27" s="533"/>
      <c r="D27" s="483" t="e">
        <f>'MASTER TABEL 6.1 RENSTRA'!#REF!</f>
        <v>#REF!</v>
      </c>
      <c r="E27" s="483"/>
      <c r="F27" s="533"/>
      <c r="G27" s="47"/>
      <c r="H27" s="47"/>
    </row>
    <row r="28" spans="1:8" s="48" customFormat="1" ht="14.5" customHeight="1" x14ac:dyDescent="0.35">
      <c r="A28" s="46"/>
      <c r="B28" s="483" t="e">
        <f>'MASTER TABEL 6.1 RENSTRA'!#REF!</f>
        <v>#REF!</v>
      </c>
      <c r="C28" s="533"/>
      <c r="D28" s="46"/>
      <c r="E28" s="483" t="e">
        <f>'MASTER TABEL 6.1 RENSTRA'!#REF!</f>
        <v>#REF!</v>
      </c>
      <c r="F28" s="533"/>
      <c r="G28" s="47"/>
      <c r="H28" s="47"/>
    </row>
    <row r="29" spans="1:8" s="48" customFormat="1" ht="11.5" x14ac:dyDescent="0.35">
      <c r="A29" s="46"/>
      <c r="B29" s="46"/>
      <c r="C29" s="47" t="e">
        <f>'MASTER TABEL 6.1 RENSTRA'!#REF!</f>
        <v>#REF!</v>
      </c>
      <c r="D29" s="46"/>
      <c r="E29" s="46"/>
      <c r="F29" s="47" t="e">
        <f>'MASTER TABEL 6.1 RENSTRA'!#REF!</f>
        <v>#REF!</v>
      </c>
      <c r="G29" s="47"/>
      <c r="H29" s="47"/>
    </row>
    <row r="30" spans="1:8" s="48" customFormat="1" ht="11.5" x14ac:dyDescent="0.35">
      <c r="A30" s="46"/>
      <c r="B30" s="46"/>
      <c r="C30" s="47" t="e">
        <f>'MASTER TABEL 6.1 RENSTRA'!#REF!</f>
        <v>#REF!</v>
      </c>
      <c r="D30" s="46"/>
      <c r="E30" s="46"/>
      <c r="F30" s="47" t="e">
        <f>'MASTER TABEL 6.1 RENSTRA'!#REF!</f>
        <v>#REF!</v>
      </c>
      <c r="G30" s="47"/>
      <c r="H30" s="47"/>
    </row>
    <row r="31" spans="1:8" s="48" customFormat="1" ht="11.5" x14ac:dyDescent="0.35">
      <c r="A31" s="46"/>
      <c r="B31" s="46"/>
      <c r="C31" s="47" t="e">
        <f>'MASTER TABEL 6.1 RENSTRA'!#REF!</f>
        <v>#REF!</v>
      </c>
      <c r="D31" s="46"/>
      <c r="E31" s="46"/>
      <c r="F31" s="47" t="e">
        <f>'MASTER TABEL 6.1 RENSTRA'!#REF!</f>
        <v>#REF!</v>
      </c>
      <c r="G31" s="47"/>
      <c r="H31" s="47"/>
    </row>
    <row r="32" spans="1:8" s="48" customFormat="1" ht="11.5" x14ac:dyDescent="0.35">
      <c r="A32" s="46"/>
      <c r="B32" s="46"/>
      <c r="C32" s="47" t="e">
        <f>'MASTER TABEL 6.1 RENSTRA'!#REF!</f>
        <v>#REF!</v>
      </c>
      <c r="D32" s="46"/>
      <c r="E32" s="46"/>
      <c r="F32" s="47" t="e">
        <f>'MASTER TABEL 6.1 RENSTRA'!#REF!</f>
        <v>#REF!</v>
      </c>
      <c r="G32" s="47"/>
      <c r="H32" s="47"/>
    </row>
    <row r="33" spans="1:8" s="48" customFormat="1" ht="11.5" x14ac:dyDescent="0.35">
      <c r="A33" s="549"/>
      <c r="B33" s="549"/>
      <c r="C33" s="550"/>
      <c r="D33" s="551"/>
      <c r="E33" s="549"/>
      <c r="F33" s="550"/>
      <c r="G33" s="58"/>
      <c r="H33" s="59"/>
    </row>
    <row r="34" spans="1:8" s="48" customFormat="1" ht="14.5" customHeight="1" x14ac:dyDescent="0.35">
      <c r="A34" s="483" t="e">
        <f>'MASTER TABEL 6.1 RENSTRA'!#REF!</f>
        <v>#REF!</v>
      </c>
      <c r="B34" s="483"/>
      <c r="C34" s="533"/>
      <c r="D34" s="483" t="e">
        <f>'MASTER TABEL 6.1 RENSTRA'!#REF!</f>
        <v>#REF!</v>
      </c>
      <c r="E34" s="483"/>
      <c r="F34" s="533"/>
      <c r="G34" s="47"/>
      <c r="H34" s="47"/>
    </row>
    <row r="35" spans="1:8" s="48" customFormat="1" ht="14.5" customHeight="1" x14ac:dyDescent="0.35">
      <c r="A35" s="46"/>
      <c r="B35" s="483" t="e">
        <f>'MASTER TABEL 6.1 RENSTRA'!#REF!</f>
        <v>#REF!</v>
      </c>
      <c r="C35" s="533"/>
      <c r="D35" s="46"/>
      <c r="E35" s="483" t="e">
        <f>'MASTER TABEL 6.1 RENSTRA'!#REF!</f>
        <v>#REF!</v>
      </c>
      <c r="F35" s="533"/>
      <c r="G35" s="47"/>
      <c r="H35" s="47"/>
    </row>
    <row r="36" spans="1:8" s="48" customFormat="1" ht="11.5" x14ac:dyDescent="0.35">
      <c r="A36" s="46"/>
      <c r="B36" s="46"/>
      <c r="C36" s="47" t="e">
        <f>'MASTER TABEL 6.1 RENSTRA'!#REF!</f>
        <v>#REF!</v>
      </c>
      <c r="D36" s="46"/>
      <c r="E36" s="46"/>
      <c r="F36" s="47" t="e">
        <f>'MASTER TABEL 6.1 RENSTRA'!#REF!</f>
        <v>#REF!</v>
      </c>
      <c r="G36" s="47"/>
      <c r="H36" s="47"/>
    </row>
    <row r="37" spans="1:8" s="48" customFormat="1" ht="11.5" x14ac:dyDescent="0.35">
      <c r="A37" s="46"/>
      <c r="B37" s="46"/>
      <c r="C37" s="47" t="e">
        <f>'MASTER TABEL 6.1 RENSTRA'!#REF!</f>
        <v>#REF!</v>
      </c>
      <c r="D37" s="46"/>
      <c r="E37" s="46"/>
      <c r="F37" s="47" t="e">
        <f>'MASTER TABEL 6.1 RENSTRA'!#REF!</f>
        <v>#REF!</v>
      </c>
      <c r="G37" s="47"/>
      <c r="H37" s="47"/>
    </row>
    <row r="38" spans="1:8" s="48" customFormat="1" ht="11.5" x14ac:dyDescent="0.35">
      <c r="A38" s="46"/>
      <c r="B38" s="46"/>
      <c r="C38" s="47" t="e">
        <f>'MASTER TABEL 6.1 RENSTRA'!#REF!</f>
        <v>#REF!</v>
      </c>
      <c r="D38" s="46"/>
      <c r="E38" s="46"/>
      <c r="F38" s="47" t="e">
        <f>'MASTER TABEL 6.1 RENSTRA'!#REF!</f>
        <v>#REF!</v>
      </c>
      <c r="G38" s="47"/>
      <c r="H38" s="47"/>
    </row>
    <row r="39" spans="1:8" s="48" customFormat="1" ht="11.5" x14ac:dyDescent="0.35">
      <c r="A39" s="46"/>
      <c r="B39" s="46"/>
      <c r="C39" s="47" t="e">
        <f>'MASTER TABEL 6.1 RENSTRA'!#REF!</f>
        <v>#REF!</v>
      </c>
      <c r="D39" s="46"/>
      <c r="E39" s="46"/>
      <c r="F39" s="47" t="e">
        <f>'MASTER TABEL 6.1 RENSTRA'!#REF!</f>
        <v>#REF!</v>
      </c>
      <c r="G39" s="47"/>
      <c r="H39" s="47"/>
    </row>
    <row r="40" spans="1:8" s="48" customFormat="1" ht="11.5" x14ac:dyDescent="0.35">
      <c r="A40" s="549"/>
      <c r="B40" s="549"/>
      <c r="C40" s="550"/>
      <c r="D40" s="551"/>
      <c r="E40" s="549"/>
      <c r="F40" s="550"/>
      <c r="G40" s="58"/>
      <c r="H40" s="59"/>
    </row>
    <row r="41" spans="1:8" s="48" customFormat="1" ht="14.5" customHeight="1" x14ac:dyDescent="0.35">
      <c r="A41" s="483" t="e">
        <f>'MASTER TABEL 6.1 RENSTRA'!#REF!</f>
        <v>#REF!</v>
      </c>
      <c r="B41" s="483"/>
      <c r="C41" s="533"/>
      <c r="D41" s="483" t="e">
        <f>'MASTER TABEL 6.1 RENSTRA'!#REF!</f>
        <v>#REF!</v>
      </c>
      <c r="E41" s="483"/>
      <c r="F41" s="533"/>
      <c r="G41" s="47"/>
      <c r="H41" s="47"/>
    </row>
    <row r="42" spans="1:8" s="48" customFormat="1" ht="14.5" customHeight="1" x14ac:dyDescent="0.35">
      <c r="A42" s="46"/>
      <c r="B42" s="483" t="e">
        <f>'MASTER TABEL 6.1 RENSTRA'!#REF!</f>
        <v>#REF!</v>
      </c>
      <c r="C42" s="533"/>
      <c r="D42" s="46"/>
      <c r="E42" s="483" t="e">
        <f>'MASTER TABEL 6.1 RENSTRA'!#REF!</f>
        <v>#REF!</v>
      </c>
      <c r="F42" s="533"/>
      <c r="G42" s="47"/>
      <c r="H42" s="47"/>
    </row>
    <row r="43" spans="1:8" s="48" customFormat="1" ht="11.5" x14ac:dyDescent="0.35">
      <c r="A43" s="46"/>
      <c r="B43" s="46"/>
      <c r="C43" s="47" t="e">
        <f>'MASTER TABEL 6.1 RENSTRA'!#REF!</f>
        <v>#REF!</v>
      </c>
      <c r="D43" s="46"/>
      <c r="E43" s="46"/>
      <c r="F43" s="47" t="e">
        <f>'MASTER TABEL 6.1 RENSTRA'!#REF!</f>
        <v>#REF!</v>
      </c>
      <c r="G43" s="47"/>
      <c r="H43" s="47"/>
    </row>
    <row r="44" spans="1:8" s="48" customFormat="1" ht="11.5" x14ac:dyDescent="0.35">
      <c r="A44" s="46"/>
      <c r="B44" s="46"/>
      <c r="C44" s="47" t="e">
        <f>'MASTER TABEL 6.1 RENSTRA'!#REF!</f>
        <v>#REF!</v>
      </c>
      <c r="D44" s="46"/>
      <c r="E44" s="46"/>
      <c r="F44" s="47" t="e">
        <f>'MASTER TABEL 6.1 RENSTRA'!#REF!</f>
        <v>#REF!</v>
      </c>
      <c r="G44" s="47"/>
      <c r="H44" s="47"/>
    </row>
    <row r="45" spans="1:8" s="48" customFormat="1" ht="11.5" x14ac:dyDescent="0.35">
      <c r="A45" s="46"/>
      <c r="B45" s="46"/>
      <c r="C45" s="47" t="e">
        <f>'MASTER TABEL 6.1 RENSTRA'!#REF!</f>
        <v>#REF!</v>
      </c>
      <c r="D45" s="46"/>
      <c r="E45" s="46"/>
      <c r="F45" s="47" t="e">
        <f>'MASTER TABEL 6.1 RENSTRA'!#REF!</f>
        <v>#REF!</v>
      </c>
      <c r="G45" s="47"/>
      <c r="H45" s="47"/>
    </row>
    <row r="46" spans="1:8" s="48" customFormat="1" ht="11.5" x14ac:dyDescent="0.35">
      <c r="A46" s="46"/>
      <c r="B46" s="46"/>
      <c r="C46" s="47" t="e">
        <f>'MASTER TABEL 6.1 RENSTRA'!#REF!</f>
        <v>#REF!</v>
      </c>
      <c r="D46" s="46"/>
      <c r="E46" s="46"/>
      <c r="F46" s="47" t="e">
        <f>'MASTER TABEL 6.1 RENSTRA'!#REF!</f>
        <v>#REF!</v>
      </c>
      <c r="G46" s="47"/>
      <c r="H46" s="47"/>
    </row>
    <row r="47" spans="1:8" s="48" customFormat="1" ht="11.5" x14ac:dyDescent="0.35">
      <c r="A47" s="549"/>
      <c r="B47" s="549"/>
      <c r="C47" s="550"/>
      <c r="D47" s="551"/>
      <c r="E47" s="549"/>
      <c r="F47" s="550"/>
      <c r="G47" s="58"/>
      <c r="H47" s="59"/>
    </row>
    <row r="48" spans="1:8" s="48" customFormat="1" ht="14.5" customHeight="1" x14ac:dyDescent="0.35">
      <c r="A48" s="483" t="e">
        <f>'MASTER TABEL 6.1 RENSTRA'!#REF!</f>
        <v>#REF!</v>
      </c>
      <c r="B48" s="483"/>
      <c r="C48" s="533"/>
      <c r="D48" s="483" t="e">
        <f>'MASTER TABEL 6.1 RENSTRA'!#REF!</f>
        <v>#REF!</v>
      </c>
      <c r="E48" s="483"/>
      <c r="F48" s="533"/>
      <c r="G48" s="47"/>
      <c r="H48" s="47"/>
    </row>
    <row r="49" spans="1:8" s="48" customFormat="1" ht="14.5" customHeight="1" x14ac:dyDescent="0.35">
      <c r="A49" s="46"/>
      <c r="B49" s="483" t="e">
        <f>'MASTER TABEL 6.1 RENSTRA'!#REF!</f>
        <v>#REF!</v>
      </c>
      <c r="C49" s="533"/>
      <c r="D49" s="46"/>
      <c r="E49" s="483" t="e">
        <f>'MASTER TABEL 6.1 RENSTRA'!#REF!</f>
        <v>#REF!</v>
      </c>
      <c r="F49" s="533"/>
      <c r="G49" s="47"/>
      <c r="H49" s="47"/>
    </row>
    <row r="50" spans="1:8" s="48" customFormat="1" ht="11.5" x14ac:dyDescent="0.35">
      <c r="A50" s="46"/>
      <c r="B50" s="46"/>
      <c r="C50" s="47" t="e">
        <f>'MASTER TABEL 6.1 RENSTRA'!#REF!</f>
        <v>#REF!</v>
      </c>
      <c r="D50" s="46"/>
      <c r="E50" s="46"/>
      <c r="F50" s="47" t="e">
        <f>'MASTER TABEL 6.1 RENSTRA'!#REF!</f>
        <v>#REF!</v>
      </c>
      <c r="G50" s="47"/>
      <c r="H50" s="47"/>
    </row>
    <row r="51" spans="1:8" s="48" customFormat="1" ht="11.5" x14ac:dyDescent="0.35">
      <c r="A51" s="46"/>
      <c r="B51" s="46"/>
      <c r="C51" s="47" t="e">
        <f>'MASTER TABEL 6.1 RENSTRA'!#REF!</f>
        <v>#REF!</v>
      </c>
      <c r="D51" s="46"/>
      <c r="E51" s="46"/>
      <c r="F51" s="47" t="e">
        <f>'MASTER TABEL 6.1 RENSTRA'!#REF!</f>
        <v>#REF!</v>
      </c>
      <c r="G51" s="47"/>
      <c r="H51" s="47"/>
    </row>
    <row r="52" spans="1:8" s="48" customFormat="1" ht="11.5" x14ac:dyDescent="0.35">
      <c r="A52" s="46"/>
      <c r="B52" s="46"/>
      <c r="C52" s="47" t="e">
        <f>'MASTER TABEL 6.1 RENSTRA'!#REF!</f>
        <v>#REF!</v>
      </c>
      <c r="D52" s="46"/>
      <c r="E52" s="46"/>
      <c r="F52" s="47" t="e">
        <f>'MASTER TABEL 6.1 RENSTRA'!#REF!</f>
        <v>#REF!</v>
      </c>
      <c r="G52" s="47"/>
      <c r="H52" s="47"/>
    </row>
    <row r="53" spans="1:8" s="48" customFormat="1" ht="11.5" x14ac:dyDescent="0.35">
      <c r="A53" s="46"/>
      <c r="B53" s="46"/>
      <c r="C53" s="47" t="e">
        <f>'MASTER TABEL 6.1 RENSTRA'!#REF!</f>
        <v>#REF!</v>
      </c>
      <c r="D53" s="46"/>
      <c r="E53" s="46"/>
      <c r="F53" s="47" t="e">
        <f>'MASTER TABEL 6.1 RENSTRA'!#REF!</f>
        <v>#REF!</v>
      </c>
      <c r="G53" s="47"/>
      <c r="H53" s="47"/>
    </row>
    <row r="54" spans="1:8" s="48" customFormat="1" ht="11.5" x14ac:dyDescent="0.35">
      <c r="A54" s="549"/>
      <c r="B54" s="549"/>
      <c r="C54" s="550"/>
      <c r="D54" s="551"/>
      <c r="E54" s="549"/>
      <c r="F54" s="550"/>
      <c r="G54" s="58"/>
      <c r="H54" s="59"/>
    </row>
    <row r="55" spans="1:8" s="48" customFormat="1" ht="14.5" customHeight="1" x14ac:dyDescent="0.35">
      <c r="A55" s="483" t="e">
        <f>'MASTER TABEL 6.1 RENSTRA'!#REF!</f>
        <v>#REF!</v>
      </c>
      <c r="B55" s="483"/>
      <c r="C55" s="533"/>
      <c r="D55" s="483" t="e">
        <f>'MASTER TABEL 6.1 RENSTRA'!#REF!</f>
        <v>#REF!</v>
      </c>
      <c r="E55" s="483"/>
      <c r="F55" s="533"/>
      <c r="G55" s="47"/>
      <c r="H55" s="47"/>
    </row>
    <row r="56" spans="1:8" s="48" customFormat="1" ht="14.5" customHeight="1" x14ac:dyDescent="0.35">
      <c r="A56" s="46"/>
      <c r="B56" s="483" t="e">
        <f>'MASTER TABEL 6.1 RENSTRA'!#REF!</f>
        <v>#REF!</v>
      </c>
      <c r="C56" s="533"/>
      <c r="D56" s="46"/>
      <c r="E56" s="483" t="e">
        <f>'MASTER TABEL 6.1 RENSTRA'!#REF!</f>
        <v>#REF!</v>
      </c>
      <c r="F56" s="533"/>
      <c r="G56" s="47"/>
      <c r="H56" s="47"/>
    </row>
    <row r="57" spans="1:8" s="48" customFormat="1" ht="11.5" x14ac:dyDescent="0.35">
      <c r="A57" s="46"/>
      <c r="B57" s="46"/>
      <c r="C57" s="47" t="e">
        <f>'MASTER TABEL 6.1 RENSTRA'!#REF!</f>
        <v>#REF!</v>
      </c>
      <c r="D57" s="46"/>
      <c r="E57" s="46"/>
      <c r="F57" s="47" t="e">
        <f>'MASTER TABEL 6.1 RENSTRA'!#REF!</f>
        <v>#REF!</v>
      </c>
      <c r="G57" s="47"/>
      <c r="H57" s="47"/>
    </row>
    <row r="58" spans="1:8" s="48" customFormat="1" ht="11.5" x14ac:dyDescent="0.35">
      <c r="A58" s="46"/>
      <c r="B58" s="46"/>
      <c r="C58" s="47" t="e">
        <f>'MASTER TABEL 6.1 RENSTRA'!#REF!</f>
        <v>#REF!</v>
      </c>
      <c r="D58" s="46"/>
      <c r="E58" s="46"/>
      <c r="F58" s="47" t="e">
        <f>'MASTER TABEL 6.1 RENSTRA'!#REF!</f>
        <v>#REF!</v>
      </c>
      <c r="G58" s="47"/>
      <c r="H58" s="47"/>
    </row>
    <row r="59" spans="1:8" s="48" customFormat="1" ht="11.5" x14ac:dyDescent="0.35">
      <c r="A59" s="46"/>
      <c r="B59" s="46"/>
      <c r="C59" s="47" t="e">
        <f>'MASTER TABEL 6.1 RENSTRA'!#REF!</f>
        <v>#REF!</v>
      </c>
      <c r="D59" s="46"/>
      <c r="E59" s="46"/>
      <c r="F59" s="47" t="e">
        <f>'MASTER TABEL 6.1 RENSTRA'!#REF!</f>
        <v>#REF!</v>
      </c>
      <c r="G59" s="47"/>
      <c r="H59" s="47"/>
    </row>
    <row r="60" spans="1:8" s="48" customFormat="1" ht="11.5" x14ac:dyDescent="0.35">
      <c r="A60" s="46"/>
      <c r="B60" s="46"/>
      <c r="C60" s="47" t="e">
        <f>'MASTER TABEL 6.1 RENSTRA'!#REF!</f>
        <v>#REF!</v>
      </c>
      <c r="D60" s="46"/>
      <c r="E60" s="46"/>
      <c r="F60" s="47" t="e">
        <f>'MASTER TABEL 6.1 RENSTRA'!#REF!</f>
        <v>#REF!</v>
      </c>
      <c r="G60" s="47"/>
      <c r="H60" s="47"/>
    </row>
    <row r="61" spans="1:8" s="48" customFormat="1" ht="11.5" x14ac:dyDescent="0.35">
      <c r="A61" s="549"/>
      <c r="B61" s="549"/>
      <c r="C61" s="550"/>
      <c r="D61" s="551"/>
      <c r="E61" s="549"/>
      <c r="F61" s="550"/>
      <c r="G61" s="58"/>
      <c r="H61" s="59"/>
    </row>
    <row r="62" spans="1:8" s="48" customFormat="1" ht="14.5" customHeight="1" x14ac:dyDescent="0.35">
      <c r="A62" s="483" t="e">
        <f>'MASTER TABEL 6.1 RENSTRA'!#REF!</f>
        <v>#REF!</v>
      </c>
      <c r="B62" s="483"/>
      <c r="C62" s="533"/>
      <c r="D62" s="483" t="e">
        <f>'MASTER TABEL 6.1 RENSTRA'!#REF!</f>
        <v>#REF!</v>
      </c>
      <c r="E62" s="483"/>
      <c r="F62" s="533"/>
      <c r="G62" s="47"/>
      <c r="H62" s="47"/>
    </row>
    <row r="63" spans="1:8" s="48" customFormat="1" ht="14.5" customHeight="1" x14ac:dyDescent="0.35">
      <c r="A63" s="46"/>
      <c r="B63" s="483" t="e">
        <f>'MASTER TABEL 6.1 RENSTRA'!#REF!</f>
        <v>#REF!</v>
      </c>
      <c r="C63" s="533"/>
      <c r="D63" s="46"/>
      <c r="E63" s="483" t="e">
        <f>'MASTER TABEL 6.1 RENSTRA'!#REF!</f>
        <v>#REF!</v>
      </c>
      <c r="F63" s="533"/>
      <c r="G63" s="47"/>
      <c r="H63" s="47"/>
    </row>
    <row r="64" spans="1:8" s="48" customFormat="1" ht="11.5" x14ac:dyDescent="0.35">
      <c r="A64" s="46"/>
      <c r="B64" s="46"/>
      <c r="C64" s="47" t="e">
        <f>'MASTER TABEL 6.1 RENSTRA'!#REF!</f>
        <v>#REF!</v>
      </c>
      <c r="D64" s="46"/>
      <c r="E64" s="46"/>
      <c r="F64" s="47" t="e">
        <f>'MASTER TABEL 6.1 RENSTRA'!#REF!</f>
        <v>#REF!</v>
      </c>
      <c r="G64" s="47"/>
      <c r="H64" s="47"/>
    </row>
    <row r="65" spans="1:8" s="48" customFormat="1" ht="11.5" x14ac:dyDescent="0.35">
      <c r="A65" s="46"/>
      <c r="B65" s="46"/>
      <c r="C65" s="47" t="e">
        <f>'MASTER TABEL 6.1 RENSTRA'!#REF!</f>
        <v>#REF!</v>
      </c>
      <c r="D65" s="46"/>
      <c r="E65" s="46"/>
      <c r="F65" s="47" t="e">
        <f>'MASTER TABEL 6.1 RENSTRA'!#REF!</f>
        <v>#REF!</v>
      </c>
      <c r="G65" s="47"/>
      <c r="H65" s="47"/>
    </row>
    <row r="66" spans="1:8" s="48" customFormat="1" ht="11.5" x14ac:dyDescent="0.35">
      <c r="A66" s="46"/>
      <c r="B66" s="46"/>
      <c r="C66" s="47" t="e">
        <f>'MASTER TABEL 6.1 RENSTRA'!#REF!</f>
        <v>#REF!</v>
      </c>
      <c r="D66" s="46"/>
      <c r="E66" s="46"/>
      <c r="F66" s="47" t="e">
        <f>'MASTER TABEL 6.1 RENSTRA'!#REF!</f>
        <v>#REF!</v>
      </c>
      <c r="G66" s="47"/>
      <c r="H66" s="47"/>
    </row>
    <row r="67" spans="1:8" s="48" customFormat="1" ht="11.5" x14ac:dyDescent="0.35">
      <c r="A67" s="46"/>
      <c r="B67" s="46"/>
      <c r="C67" s="47" t="e">
        <f>'MASTER TABEL 6.1 RENSTRA'!#REF!</f>
        <v>#REF!</v>
      </c>
      <c r="D67" s="46"/>
      <c r="E67" s="46"/>
      <c r="F67" s="47" t="e">
        <f>'MASTER TABEL 6.1 RENSTRA'!#REF!</f>
        <v>#REF!</v>
      </c>
      <c r="G67" s="47"/>
      <c r="H67" s="47"/>
    </row>
    <row r="68" spans="1:8" s="48" customFormat="1" ht="11.5" x14ac:dyDescent="0.35">
      <c r="A68" s="549"/>
      <c r="B68" s="549"/>
      <c r="C68" s="550"/>
      <c r="D68" s="551"/>
      <c r="E68" s="549"/>
      <c r="F68" s="550"/>
      <c r="G68" s="58"/>
      <c r="H68" s="59"/>
    </row>
    <row r="69" spans="1:8" s="48" customFormat="1" ht="14.5" customHeight="1" x14ac:dyDescent="0.35">
      <c r="A69" s="483" t="e">
        <f>'MASTER TABEL 6.1 RENSTRA'!#REF!</f>
        <v>#REF!</v>
      </c>
      <c r="B69" s="483"/>
      <c r="C69" s="533"/>
      <c r="D69" s="483" t="e">
        <f>'MASTER TABEL 6.1 RENSTRA'!#REF!</f>
        <v>#REF!</v>
      </c>
      <c r="E69" s="483"/>
      <c r="F69" s="533"/>
      <c r="G69" s="47"/>
      <c r="H69" s="47"/>
    </row>
    <row r="70" spans="1:8" s="48" customFormat="1" ht="14.5" customHeight="1" x14ac:dyDescent="0.35">
      <c r="A70" s="46"/>
      <c r="B70" s="483" t="e">
        <f>'MASTER TABEL 6.1 RENSTRA'!#REF!</f>
        <v>#REF!</v>
      </c>
      <c r="C70" s="533"/>
      <c r="D70" s="46"/>
      <c r="E70" s="483" t="e">
        <f>'MASTER TABEL 6.1 RENSTRA'!#REF!</f>
        <v>#REF!</v>
      </c>
      <c r="F70" s="533"/>
      <c r="G70" s="47"/>
      <c r="H70" s="47"/>
    </row>
    <row r="71" spans="1:8" s="48" customFormat="1" ht="11.5" x14ac:dyDescent="0.35">
      <c r="A71" s="46"/>
      <c r="B71" s="46"/>
      <c r="C71" s="47" t="e">
        <f>'MASTER TABEL 6.1 RENSTRA'!#REF!</f>
        <v>#REF!</v>
      </c>
      <c r="D71" s="46"/>
      <c r="E71" s="46"/>
      <c r="F71" s="47" t="e">
        <f>'MASTER TABEL 6.1 RENSTRA'!#REF!</f>
        <v>#REF!</v>
      </c>
      <c r="G71" s="47"/>
      <c r="H71" s="47"/>
    </row>
    <row r="72" spans="1:8" s="48" customFormat="1" ht="11.5" x14ac:dyDescent="0.35">
      <c r="A72" s="46"/>
      <c r="B72" s="46"/>
      <c r="C72" s="47" t="e">
        <f>'MASTER TABEL 6.1 RENSTRA'!#REF!</f>
        <v>#REF!</v>
      </c>
      <c r="D72" s="46"/>
      <c r="E72" s="46"/>
      <c r="F72" s="47" t="e">
        <f>'MASTER TABEL 6.1 RENSTRA'!#REF!</f>
        <v>#REF!</v>
      </c>
      <c r="G72" s="47"/>
      <c r="H72" s="47"/>
    </row>
    <row r="73" spans="1:8" s="48" customFormat="1" ht="11.5" x14ac:dyDescent="0.35">
      <c r="A73" s="46"/>
      <c r="B73" s="46"/>
      <c r="C73" s="47" t="e">
        <f>'MASTER TABEL 6.1 RENSTRA'!#REF!</f>
        <v>#REF!</v>
      </c>
      <c r="D73" s="46"/>
      <c r="E73" s="46"/>
      <c r="F73" s="47" t="e">
        <f>'MASTER TABEL 6.1 RENSTRA'!#REF!</f>
        <v>#REF!</v>
      </c>
      <c r="G73" s="47"/>
      <c r="H73" s="47"/>
    </row>
    <row r="74" spans="1:8" s="48" customFormat="1" ht="11.5" x14ac:dyDescent="0.35">
      <c r="A74" s="46"/>
      <c r="B74" s="46"/>
      <c r="C74" s="47" t="e">
        <f>'MASTER TABEL 6.1 RENSTRA'!#REF!</f>
        <v>#REF!</v>
      </c>
      <c r="D74" s="46"/>
      <c r="E74" s="46"/>
      <c r="F74" s="47" t="e">
        <f>'MASTER TABEL 6.1 RENSTRA'!#REF!</f>
        <v>#REF!</v>
      </c>
      <c r="G74" s="47"/>
      <c r="H74" s="47"/>
    </row>
    <row r="75" spans="1:8" s="48" customFormat="1" ht="11.5" x14ac:dyDescent="0.35">
      <c r="A75" s="549"/>
      <c r="B75" s="549"/>
      <c r="C75" s="550"/>
      <c r="D75" s="551"/>
      <c r="E75" s="549"/>
      <c r="F75" s="550"/>
      <c r="G75" s="58"/>
      <c r="H75" s="59"/>
    </row>
    <row r="76" spans="1:8" s="48" customFormat="1" ht="14.5" customHeight="1" x14ac:dyDescent="0.35">
      <c r="A76" s="483" t="e">
        <f>'MASTER TABEL 6.1 RENSTRA'!#REF!</f>
        <v>#REF!</v>
      </c>
      <c r="B76" s="483"/>
      <c r="C76" s="533"/>
      <c r="D76" s="483" t="e">
        <f>'MASTER TABEL 6.1 RENSTRA'!#REF!</f>
        <v>#REF!</v>
      </c>
      <c r="E76" s="483"/>
      <c r="F76" s="533"/>
      <c r="G76" s="47"/>
      <c r="H76" s="47"/>
    </row>
    <row r="77" spans="1:8" s="48" customFormat="1" ht="14.5" customHeight="1" x14ac:dyDescent="0.35">
      <c r="A77" s="46"/>
      <c r="B77" s="483" t="e">
        <f>'MASTER TABEL 6.1 RENSTRA'!#REF!</f>
        <v>#REF!</v>
      </c>
      <c r="C77" s="533"/>
      <c r="D77" s="46"/>
      <c r="E77" s="483" t="e">
        <f>'MASTER TABEL 6.1 RENSTRA'!#REF!</f>
        <v>#REF!</v>
      </c>
      <c r="F77" s="533"/>
      <c r="G77" s="47"/>
      <c r="H77" s="47"/>
    </row>
    <row r="78" spans="1:8" s="48" customFormat="1" ht="11.5" x14ac:dyDescent="0.35">
      <c r="A78" s="46"/>
      <c r="B78" s="46"/>
      <c r="C78" s="47" t="e">
        <f>'MASTER TABEL 6.1 RENSTRA'!#REF!</f>
        <v>#REF!</v>
      </c>
      <c r="D78" s="46"/>
      <c r="E78" s="46"/>
      <c r="F78" s="47" t="e">
        <f>'MASTER TABEL 6.1 RENSTRA'!#REF!</f>
        <v>#REF!</v>
      </c>
      <c r="G78" s="47"/>
      <c r="H78" s="47"/>
    </row>
    <row r="79" spans="1:8" s="48" customFormat="1" ht="11.5" x14ac:dyDescent="0.35">
      <c r="A79" s="46"/>
      <c r="B79" s="46"/>
      <c r="C79" s="47" t="e">
        <f>'MASTER TABEL 6.1 RENSTRA'!#REF!</f>
        <v>#REF!</v>
      </c>
      <c r="D79" s="46"/>
      <c r="E79" s="46"/>
      <c r="F79" s="47" t="e">
        <f>'MASTER TABEL 6.1 RENSTRA'!#REF!</f>
        <v>#REF!</v>
      </c>
      <c r="G79" s="47"/>
      <c r="H79" s="47"/>
    </row>
    <row r="80" spans="1:8" s="48" customFormat="1" ht="11.5" x14ac:dyDescent="0.35">
      <c r="A80" s="46"/>
      <c r="B80" s="46"/>
      <c r="C80" s="47" t="e">
        <f>'MASTER TABEL 6.1 RENSTRA'!#REF!</f>
        <v>#REF!</v>
      </c>
      <c r="D80" s="46"/>
      <c r="E80" s="46"/>
      <c r="F80" s="47" t="e">
        <f>'MASTER TABEL 6.1 RENSTRA'!#REF!</f>
        <v>#REF!</v>
      </c>
      <c r="G80" s="47"/>
      <c r="H80" s="47"/>
    </row>
    <row r="81" spans="1:8" s="48" customFormat="1" ht="11.5" x14ac:dyDescent="0.35">
      <c r="A81" s="46"/>
      <c r="B81" s="46"/>
      <c r="C81" s="47" t="e">
        <f>'MASTER TABEL 6.1 RENSTRA'!#REF!</f>
        <v>#REF!</v>
      </c>
      <c r="D81" s="46"/>
      <c r="E81" s="46"/>
      <c r="F81" s="47" t="e">
        <f>'MASTER TABEL 6.1 RENSTRA'!#REF!</f>
        <v>#REF!</v>
      </c>
      <c r="G81" s="47"/>
      <c r="H81" s="47"/>
    </row>
    <row r="82" spans="1:8" s="48" customFormat="1" ht="11.5" x14ac:dyDescent="0.35">
      <c r="A82" s="549"/>
      <c r="B82" s="549"/>
      <c r="C82" s="550"/>
      <c r="D82" s="551"/>
      <c r="E82" s="549"/>
      <c r="F82" s="550"/>
      <c r="G82" s="58"/>
      <c r="H82" s="59"/>
    </row>
    <row r="83" spans="1:8" s="48" customFormat="1" ht="14.5" customHeight="1" x14ac:dyDescent="0.35">
      <c r="A83" s="483" t="e">
        <f>'MASTER TABEL 6.1 RENSTRA'!#REF!</f>
        <v>#REF!</v>
      </c>
      <c r="B83" s="483"/>
      <c r="C83" s="533"/>
      <c r="D83" s="483" t="e">
        <f>'MASTER TABEL 6.1 RENSTRA'!#REF!</f>
        <v>#REF!</v>
      </c>
      <c r="E83" s="483"/>
      <c r="F83" s="533"/>
      <c r="G83" s="47"/>
      <c r="H83" s="47"/>
    </row>
    <row r="84" spans="1:8" s="48" customFormat="1" ht="14.5" customHeight="1" x14ac:dyDescent="0.35">
      <c r="A84" s="46"/>
      <c r="B84" s="483" t="e">
        <f>'MASTER TABEL 6.1 RENSTRA'!#REF!</f>
        <v>#REF!</v>
      </c>
      <c r="C84" s="533"/>
      <c r="D84" s="46"/>
      <c r="E84" s="483" t="e">
        <f>'MASTER TABEL 6.1 RENSTRA'!#REF!</f>
        <v>#REF!</v>
      </c>
      <c r="F84" s="533"/>
      <c r="G84" s="47"/>
      <c r="H84" s="47"/>
    </row>
    <row r="85" spans="1:8" s="48" customFormat="1" ht="11.5" x14ac:dyDescent="0.35">
      <c r="A85" s="46"/>
      <c r="B85" s="46"/>
      <c r="C85" s="47" t="e">
        <f>'MASTER TABEL 6.1 RENSTRA'!#REF!</f>
        <v>#REF!</v>
      </c>
      <c r="D85" s="46"/>
      <c r="E85" s="46"/>
      <c r="F85" s="47" t="e">
        <f>'MASTER TABEL 6.1 RENSTRA'!#REF!</f>
        <v>#REF!</v>
      </c>
      <c r="G85" s="47"/>
      <c r="H85" s="47"/>
    </row>
    <row r="86" spans="1:8" s="48" customFormat="1" ht="11.5" x14ac:dyDescent="0.35">
      <c r="A86" s="46"/>
      <c r="B86" s="46"/>
      <c r="C86" s="47" t="e">
        <f>'MASTER TABEL 6.1 RENSTRA'!#REF!</f>
        <v>#REF!</v>
      </c>
      <c r="D86" s="46"/>
      <c r="E86" s="46"/>
      <c r="F86" s="47" t="e">
        <f>'MASTER TABEL 6.1 RENSTRA'!#REF!</f>
        <v>#REF!</v>
      </c>
      <c r="G86" s="47"/>
      <c r="H86" s="47"/>
    </row>
    <row r="87" spans="1:8" s="48" customFormat="1" ht="11.5" x14ac:dyDescent="0.35">
      <c r="A87" s="46"/>
      <c r="B87" s="46"/>
      <c r="C87" s="47" t="e">
        <f>'MASTER TABEL 6.1 RENSTRA'!#REF!</f>
        <v>#REF!</v>
      </c>
      <c r="D87" s="46"/>
      <c r="E87" s="46"/>
      <c r="F87" s="47" t="e">
        <f>'MASTER TABEL 6.1 RENSTRA'!#REF!</f>
        <v>#REF!</v>
      </c>
      <c r="G87" s="47"/>
      <c r="H87" s="47"/>
    </row>
    <row r="88" spans="1:8" s="48" customFormat="1" ht="11.5" x14ac:dyDescent="0.35">
      <c r="A88" s="46"/>
      <c r="B88" s="46"/>
      <c r="C88" s="47" t="e">
        <f>'MASTER TABEL 6.1 RENSTRA'!#REF!</f>
        <v>#REF!</v>
      </c>
      <c r="D88" s="46"/>
      <c r="E88" s="46"/>
      <c r="F88" s="47" t="e">
        <f>'MASTER TABEL 6.1 RENSTRA'!#REF!</f>
        <v>#REF!</v>
      </c>
      <c r="G88" s="47"/>
      <c r="H88" s="47"/>
    </row>
    <row r="89" spans="1:8" s="48" customFormat="1" ht="11.5" x14ac:dyDescent="0.35">
      <c r="A89" s="549"/>
      <c r="B89" s="549"/>
      <c r="C89" s="550"/>
      <c r="D89" s="551"/>
      <c r="E89" s="549"/>
      <c r="F89" s="550"/>
      <c r="G89" s="58"/>
      <c r="H89" s="59"/>
    </row>
    <row r="90" spans="1:8" s="48" customFormat="1" ht="14.5" customHeight="1" x14ac:dyDescent="0.35">
      <c r="A90" s="483" t="e">
        <f>'MASTER TABEL 6.1 RENSTRA'!#REF!</f>
        <v>#REF!</v>
      </c>
      <c r="B90" s="483"/>
      <c r="C90" s="533"/>
      <c r="D90" s="483" t="e">
        <f>'MASTER TABEL 6.1 RENSTRA'!#REF!</f>
        <v>#REF!</v>
      </c>
      <c r="E90" s="483"/>
      <c r="F90" s="533"/>
      <c r="G90" s="47"/>
      <c r="H90" s="47"/>
    </row>
    <row r="91" spans="1:8" s="48" customFormat="1" ht="14.5" customHeight="1" x14ac:dyDescent="0.35">
      <c r="A91" s="46"/>
      <c r="B91" s="483" t="e">
        <f>'MASTER TABEL 6.1 RENSTRA'!#REF!</f>
        <v>#REF!</v>
      </c>
      <c r="C91" s="533"/>
      <c r="D91" s="46"/>
      <c r="E91" s="483" t="e">
        <f>'MASTER TABEL 6.1 RENSTRA'!#REF!</f>
        <v>#REF!</v>
      </c>
      <c r="F91" s="533"/>
      <c r="G91" s="47"/>
      <c r="H91" s="47"/>
    </row>
    <row r="92" spans="1:8" s="48" customFormat="1" ht="11.5" x14ac:dyDescent="0.35">
      <c r="A92" s="46"/>
      <c r="B92" s="46"/>
      <c r="C92" s="47" t="e">
        <f>'MASTER TABEL 6.1 RENSTRA'!#REF!</f>
        <v>#REF!</v>
      </c>
      <c r="D92" s="46"/>
      <c r="E92" s="46"/>
      <c r="F92" s="47" t="e">
        <f>'MASTER TABEL 6.1 RENSTRA'!#REF!</f>
        <v>#REF!</v>
      </c>
      <c r="G92" s="47"/>
      <c r="H92" s="47"/>
    </row>
    <row r="93" spans="1:8" s="48" customFormat="1" ht="11.5" x14ac:dyDescent="0.35">
      <c r="A93" s="46"/>
      <c r="B93" s="46"/>
      <c r="C93" s="47" t="e">
        <f>'MASTER TABEL 6.1 RENSTRA'!#REF!</f>
        <v>#REF!</v>
      </c>
      <c r="D93" s="46"/>
      <c r="E93" s="46"/>
      <c r="F93" s="47" t="e">
        <f>'MASTER TABEL 6.1 RENSTRA'!#REF!</f>
        <v>#REF!</v>
      </c>
      <c r="G93" s="47"/>
      <c r="H93" s="47"/>
    </row>
    <row r="94" spans="1:8" s="48" customFormat="1" ht="11.5" x14ac:dyDescent="0.35">
      <c r="A94" s="46"/>
      <c r="B94" s="46"/>
      <c r="C94" s="47" t="e">
        <f>'MASTER TABEL 6.1 RENSTRA'!#REF!</f>
        <v>#REF!</v>
      </c>
      <c r="D94" s="46"/>
      <c r="E94" s="46"/>
      <c r="F94" s="47" t="e">
        <f>'MASTER TABEL 6.1 RENSTRA'!#REF!</f>
        <v>#REF!</v>
      </c>
      <c r="G94" s="47"/>
      <c r="H94" s="47"/>
    </row>
    <row r="95" spans="1:8" s="48" customFormat="1" ht="11.5" x14ac:dyDescent="0.35">
      <c r="A95" s="46"/>
      <c r="B95" s="46"/>
      <c r="C95" s="47" t="e">
        <f>'MASTER TABEL 6.1 RENSTRA'!#REF!</f>
        <v>#REF!</v>
      </c>
      <c r="D95" s="46"/>
      <c r="E95" s="46"/>
      <c r="F95" s="47" t="e">
        <f>'MASTER TABEL 6.1 RENSTRA'!#REF!</f>
        <v>#REF!</v>
      </c>
      <c r="G95" s="47"/>
      <c r="H95" s="47"/>
    </row>
    <row r="96" spans="1:8" s="48" customFormat="1" ht="11.5" x14ac:dyDescent="0.35">
      <c r="A96" s="549"/>
      <c r="B96" s="549"/>
      <c r="C96" s="550"/>
      <c r="D96" s="551"/>
      <c r="E96" s="549"/>
      <c r="F96" s="550"/>
      <c r="G96" s="58"/>
      <c r="H96" s="59"/>
    </row>
    <row r="97" spans="1:8" s="48" customFormat="1" ht="14.5" customHeight="1" x14ac:dyDescent="0.35">
      <c r="A97" s="483" t="e">
        <f>'MASTER TABEL 6.1 RENSTRA'!#REF!</f>
        <v>#REF!</v>
      </c>
      <c r="B97" s="483"/>
      <c r="C97" s="533"/>
      <c r="D97" s="483" t="e">
        <f>'MASTER TABEL 6.1 RENSTRA'!#REF!</f>
        <v>#REF!</v>
      </c>
      <c r="E97" s="483"/>
      <c r="F97" s="533"/>
      <c r="G97" s="47"/>
      <c r="H97" s="47"/>
    </row>
    <row r="98" spans="1:8" s="48" customFormat="1" ht="14.5" customHeight="1" x14ac:dyDescent="0.35">
      <c r="A98" s="46"/>
      <c r="B98" s="483" t="e">
        <f>'MASTER TABEL 6.1 RENSTRA'!#REF!</f>
        <v>#REF!</v>
      </c>
      <c r="C98" s="533"/>
      <c r="D98" s="46"/>
      <c r="E98" s="483" t="e">
        <f>'MASTER TABEL 6.1 RENSTRA'!#REF!</f>
        <v>#REF!</v>
      </c>
      <c r="F98" s="533"/>
      <c r="G98" s="47"/>
      <c r="H98" s="47"/>
    </row>
    <row r="99" spans="1:8" s="48" customFormat="1" ht="11.5" x14ac:dyDescent="0.35">
      <c r="A99" s="46"/>
      <c r="B99" s="46"/>
      <c r="C99" s="47" t="e">
        <f>'MASTER TABEL 6.1 RENSTRA'!#REF!</f>
        <v>#REF!</v>
      </c>
      <c r="D99" s="46"/>
      <c r="E99" s="46"/>
      <c r="F99" s="47" t="e">
        <f>'MASTER TABEL 6.1 RENSTRA'!#REF!</f>
        <v>#REF!</v>
      </c>
      <c r="G99" s="47"/>
      <c r="H99" s="47"/>
    </row>
    <row r="100" spans="1:8" s="48" customFormat="1" ht="11.5" x14ac:dyDescent="0.35">
      <c r="A100" s="46"/>
      <c r="B100" s="46"/>
      <c r="C100" s="47" t="e">
        <f>'MASTER TABEL 6.1 RENSTRA'!#REF!</f>
        <v>#REF!</v>
      </c>
      <c r="D100" s="46"/>
      <c r="E100" s="46"/>
      <c r="F100" s="47" t="e">
        <f>'MASTER TABEL 6.1 RENSTRA'!#REF!</f>
        <v>#REF!</v>
      </c>
      <c r="G100" s="47"/>
      <c r="H100" s="47"/>
    </row>
    <row r="101" spans="1:8" s="48" customFormat="1" ht="11.5" x14ac:dyDescent="0.35">
      <c r="A101" s="46"/>
      <c r="B101" s="46"/>
      <c r="C101" s="47" t="e">
        <f>'MASTER TABEL 6.1 RENSTRA'!#REF!</f>
        <v>#REF!</v>
      </c>
      <c r="D101" s="46"/>
      <c r="E101" s="46"/>
      <c r="F101" s="47" t="e">
        <f>'MASTER TABEL 6.1 RENSTRA'!#REF!</f>
        <v>#REF!</v>
      </c>
      <c r="G101" s="47"/>
      <c r="H101" s="47"/>
    </row>
    <row r="102" spans="1:8" s="48" customFormat="1" ht="11.5" x14ac:dyDescent="0.35">
      <c r="A102" s="46"/>
      <c r="B102" s="46"/>
      <c r="C102" s="47" t="e">
        <f>'MASTER TABEL 6.1 RENSTRA'!#REF!</f>
        <v>#REF!</v>
      </c>
      <c r="D102" s="46"/>
      <c r="E102" s="46"/>
      <c r="F102" s="47" t="e">
        <f>'MASTER TABEL 6.1 RENSTRA'!#REF!</f>
        <v>#REF!</v>
      </c>
      <c r="G102" s="47"/>
      <c r="H102" s="47"/>
    </row>
    <row r="103" spans="1:8" s="48" customFormat="1" ht="11.5" x14ac:dyDescent="0.35">
      <c r="A103" s="549"/>
      <c r="B103" s="549"/>
      <c r="C103" s="550"/>
      <c r="D103" s="551"/>
      <c r="E103" s="549"/>
      <c r="F103" s="550"/>
      <c r="G103" s="58"/>
      <c r="H103" s="59"/>
    </row>
    <row r="104" spans="1:8" s="48" customFormat="1" ht="14.5" customHeight="1" x14ac:dyDescent="0.35">
      <c r="A104" s="483" t="e">
        <f>'MASTER TABEL 6.1 RENSTRA'!#REF!</f>
        <v>#REF!</v>
      </c>
      <c r="B104" s="483"/>
      <c r="C104" s="533"/>
      <c r="D104" s="483" t="e">
        <f>'MASTER TABEL 6.1 RENSTRA'!#REF!</f>
        <v>#REF!</v>
      </c>
      <c r="E104" s="483"/>
      <c r="F104" s="533"/>
      <c r="G104" s="47"/>
      <c r="H104" s="47"/>
    </row>
    <row r="105" spans="1:8" s="48" customFormat="1" ht="14.5" customHeight="1" x14ac:dyDescent="0.35">
      <c r="A105" s="46"/>
      <c r="B105" s="483" t="e">
        <f>'MASTER TABEL 6.1 RENSTRA'!#REF!</f>
        <v>#REF!</v>
      </c>
      <c r="C105" s="533"/>
      <c r="D105" s="46"/>
      <c r="E105" s="483" t="e">
        <f>'MASTER TABEL 6.1 RENSTRA'!#REF!</f>
        <v>#REF!</v>
      </c>
      <c r="F105" s="533"/>
      <c r="G105" s="47"/>
      <c r="H105" s="47"/>
    </row>
    <row r="106" spans="1:8" s="48" customFormat="1" ht="11.5" x14ac:dyDescent="0.35">
      <c r="A106" s="46"/>
      <c r="B106" s="46"/>
      <c r="C106" s="47" t="e">
        <f>'MASTER TABEL 6.1 RENSTRA'!#REF!</f>
        <v>#REF!</v>
      </c>
      <c r="D106" s="46"/>
      <c r="E106" s="46"/>
      <c r="F106" s="47" t="e">
        <f>'MASTER TABEL 6.1 RENSTRA'!#REF!</f>
        <v>#REF!</v>
      </c>
      <c r="G106" s="47"/>
      <c r="H106" s="47"/>
    </row>
    <row r="107" spans="1:8" s="48" customFormat="1" ht="11.5" x14ac:dyDescent="0.35">
      <c r="A107" s="46"/>
      <c r="B107" s="46"/>
      <c r="C107" s="47" t="e">
        <f>'MASTER TABEL 6.1 RENSTRA'!#REF!</f>
        <v>#REF!</v>
      </c>
      <c r="D107" s="46"/>
      <c r="E107" s="46"/>
      <c r="F107" s="47" t="e">
        <f>'MASTER TABEL 6.1 RENSTRA'!#REF!</f>
        <v>#REF!</v>
      </c>
      <c r="G107" s="47"/>
      <c r="H107" s="47"/>
    </row>
    <row r="108" spans="1:8" s="48" customFormat="1" ht="11.5" x14ac:dyDescent="0.35">
      <c r="A108" s="46"/>
      <c r="B108" s="46"/>
      <c r="C108" s="47" t="e">
        <f>'MASTER TABEL 6.1 RENSTRA'!#REF!</f>
        <v>#REF!</v>
      </c>
      <c r="D108" s="46"/>
      <c r="E108" s="46"/>
      <c r="F108" s="47" t="e">
        <f>'MASTER TABEL 6.1 RENSTRA'!#REF!</f>
        <v>#REF!</v>
      </c>
      <c r="G108" s="47"/>
      <c r="H108" s="47"/>
    </row>
    <row r="109" spans="1:8" s="48" customFormat="1" ht="11.5" x14ac:dyDescent="0.35">
      <c r="A109" s="46"/>
      <c r="B109" s="46"/>
      <c r="C109" s="47" t="e">
        <f>'MASTER TABEL 6.1 RENSTRA'!#REF!</f>
        <v>#REF!</v>
      </c>
      <c r="D109" s="46"/>
      <c r="E109" s="46"/>
      <c r="F109" s="47" t="e">
        <f>'MASTER TABEL 6.1 RENSTRA'!#REF!</f>
        <v>#REF!</v>
      </c>
      <c r="G109" s="47"/>
      <c r="H109" s="47"/>
    </row>
    <row r="110" spans="1:8" s="48" customFormat="1" ht="11.5" x14ac:dyDescent="0.35">
      <c r="A110" s="549"/>
      <c r="B110" s="549"/>
      <c r="C110" s="550"/>
      <c r="D110" s="551"/>
      <c r="E110" s="549"/>
      <c r="F110" s="550"/>
      <c r="G110" s="58"/>
      <c r="H110" s="59"/>
    </row>
    <row r="111" spans="1:8" s="48" customFormat="1" ht="14.5" customHeight="1" x14ac:dyDescent="0.35">
      <c r="A111" s="483" t="e">
        <f>'MASTER TABEL 6.1 RENSTRA'!#REF!</f>
        <v>#REF!</v>
      </c>
      <c r="B111" s="483"/>
      <c r="C111" s="533"/>
      <c r="D111" s="483" t="e">
        <f>'MASTER TABEL 6.1 RENSTRA'!#REF!</f>
        <v>#REF!</v>
      </c>
      <c r="E111" s="483"/>
      <c r="F111" s="533"/>
      <c r="G111" s="47"/>
      <c r="H111" s="47"/>
    </row>
    <row r="112" spans="1:8" s="48" customFormat="1" ht="14.5" customHeight="1" x14ac:dyDescent="0.35">
      <c r="A112" s="46"/>
      <c r="B112" s="483" t="e">
        <f>'MASTER TABEL 6.1 RENSTRA'!#REF!</f>
        <v>#REF!</v>
      </c>
      <c r="C112" s="533"/>
      <c r="D112" s="46"/>
      <c r="E112" s="483" t="e">
        <f>'MASTER TABEL 6.1 RENSTRA'!#REF!</f>
        <v>#REF!</v>
      </c>
      <c r="F112" s="533"/>
      <c r="G112" s="47"/>
      <c r="H112" s="47"/>
    </row>
    <row r="113" spans="1:8" s="48" customFormat="1" ht="11.5" x14ac:dyDescent="0.35">
      <c r="A113" s="46"/>
      <c r="B113" s="46"/>
      <c r="C113" s="47" t="e">
        <f>'MASTER TABEL 6.1 RENSTRA'!#REF!</f>
        <v>#REF!</v>
      </c>
      <c r="D113" s="46"/>
      <c r="E113" s="46"/>
      <c r="F113" s="47" t="e">
        <f>'MASTER TABEL 6.1 RENSTRA'!#REF!</f>
        <v>#REF!</v>
      </c>
      <c r="G113" s="47"/>
      <c r="H113" s="47"/>
    </row>
    <row r="114" spans="1:8" s="48" customFormat="1" ht="11.5" x14ac:dyDescent="0.35">
      <c r="A114" s="46"/>
      <c r="B114" s="46"/>
      <c r="C114" s="47" t="e">
        <f>'MASTER TABEL 6.1 RENSTRA'!#REF!</f>
        <v>#REF!</v>
      </c>
      <c r="D114" s="46"/>
      <c r="E114" s="46"/>
      <c r="F114" s="47" t="e">
        <f>'MASTER TABEL 6.1 RENSTRA'!#REF!</f>
        <v>#REF!</v>
      </c>
      <c r="G114" s="47"/>
      <c r="H114" s="47"/>
    </row>
    <row r="115" spans="1:8" s="48" customFormat="1" ht="11.5" x14ac:dyDescent="0.35">
      <c r="A115" s="46"/>
      <c r="B115" s="46"/>
      <c r="C115" s="47" t="e">
        <f>'MASTER TABEL 6.1 RENSTRA'!#REF!</f>
        <v>#REF!</v>
      </c>
      <c r="D115" s="46"/>
      <c r="E115" s="46"/>
      <c r="F115" s="47" t="e">
        <f>'MASTER TABEL 6.1 RENSTRA'!#REF!</f>
        <v>#REF!</v>
      </c>
      <c r="G115" s="47"/>
      <c r="H115" s="47"/>
    </row>
    <row r="116" spans="1:8" s="48" customFormat="1" ht="11.5" x14ac:dyDescent="0.35">
      <c r="A116" s="46"/>
      <c r="B116" s="46"/>
      <c r="C116" s="47" t="e">
        <f>'MASTER TABEL 6.1 RENSTRA'!#REF!</f>
        <v>#REF!</v>
      </c>
      <c r="D116" s="46"/>
      <c r="E116" s="46"/>
      <c r="F116" s="47" t="e">
        <f>'MASTER TABEL 6.1 RENSTRA'!#REF!</f>
        <v>#REF!</v>
      </c>
      <c r="G116" s="47"/>
      <c r="H116" s="47"/>
    </row>
    <row r="117" spans="1:8" s="48" customFormat="1" ht="11.5" x14ac:dyDescent="0.35">
      <c r="A117" s="549"/>
      <c r="B117" s="549"/>
      <c r="C117" s="550"/>
      <c r="D117" s="551"/>
      <c r="E117" s="549"/>
      <c r="F117" s="550"/>
      <c r="G117" s="58"/>
      <c r="H117" s="59"/>
    </row>
    <row r="118" spans="1:8" s="48" customFormat="1" ht="14.5" customHeight="1" x14ac:dyDescent="0.35">
      <c r="A118" s="483" t="e">
        <f>'MASTER TABEL 6.1 RENSTRA'!#REF!</f>
        <v>#REF!</v>
      </c>
      <c r="B118" s="483"/>
      <c r="C118" s="533"/>
      <c r="D118" s="483" t="e">
        <f>'MASTER TABEL 6.1 RENSTRA'!#REF!</f>
        <v>#REF!</v>
      </c>
      <c r="E118" s="483"/>
      <c r="F118" s="533"/>
      <c r="G118" s="47"/>
      <c r="H118" s="47"/>
    </row>
    <row r="119" spans="1:8" s="48" customFormat="1" ht="14.5" customHeight="1" x14ac:dyDescent="0.35">
      <c r="A119" s="46"/>
      <c r="B119" s="483" t="e">
        <f>'MASTER TABEL 6.1 RENSTRA'!#REF!</f>
        <v>#REF!</v>
      </c>
      <c r="C119" s="533"/>
      <c r="D119" s="46"/>
      <c r="E119" s="483" t="e">
        <f>'MASTER TABEL 6.1 RENSTRA'!#REF!</f>
        <v>#REF!</v>
      </c>
      <c r="F119" s="533"/>
      <c r="G119" s="47"/>
      <c r="H119" s="47"/>
    </row>
    <row r="120" spans="1:8" s="48" customFormat="1" ht="11.5" x14ac:dyDescent="0.35">
      <c r="A120" s="46"/>
      <c r="B120" s="46"/>
      <c r="C120" s="47" t="e">
        <f>'MASTER TABEL 6.1 RENSTRA'!#REF!</f>
        <v>#REF!</v>
      </c>
      <c r="D120" s="46"/>
      <c r="E120" s="46"/>
      <c r="F120" s="47" t="e">
        <f>'MASTER TABEL 6.1 RENSTRA'!#REF!</f>
        <v>#REF!</v>
      </c>
      <c r="G120" s="47"/>
      <c r="H120" s="47"/>
    </row>
    <row r="121" spans="1:8" s="48" customFormat="1" ht="11.5" x14ac:dyDescent="0.35">
      <c r="A121" s="46"/>
      <c r="B121" s="46"/>
      <c r="C121" s="47" t="e">
        <f>'MASTER TABEL 6.1 RENSTRA'!#REF!</f>
        <v>#REF!</v>
      </c>
      <c r="D121" s="46"/>
      <c r="E121" s="46"/>
      <c r="F121" s="47" t="e">
        <f>'MASTER TABEL 6.1 RENSTRA'!#REF!</f>
        <v>#REF!</v>
      </c>
      <c r="G121" s="47"/>
      <c r="H121" s="47"/>
    </row>
    <row r="122" spans="1:8" s="48" customFormat="1" ht="11.5" x14ac:dyDescent="0.35">
      <c r="A122" s="46"/>
      <c r="B122" s="46"/>
      <c r="C122" s="47" t="e">
        <f>'MASTER TABEL 6.1 RENSTRA'!#REF!</f>
        <v>#REF!</v>
      </c>
      <c r="D122" s="46"/>
      <c r="E122" s="46"/>
      <c r="F122" s="47" t="e">
        <f>'MASTER TABEL 6.1 RENSTRA'!#REF!</f>
        <v>#REF!</v>
      </c>
      <c r="G122" s="47"/>
      <c r="H122" s="47"/>
    </row>
    <row r="123" spans="1:8" s="48" customFormat="1" ht="11.5" x14ac:dyDescent="0.35">
      <c r="A123" s="46"/>
      <c r="B123" s="46"/>
      <c r="C123" s="47" t="e">
        <f>'MASTER TABEL 6.1 RENSTRA'!#REF!</f>
        <v>#REF!</v>
      </c>
      <c r="D123" s="46"/>
      <c r="E123" s="46"/>
      <c r="F123" s="47" t="e">
        <f>'MASTER TABEL 6.1 RENSTRA'!#REF!</f>
        <v>#REF!</v>
      </c>
      <c r="G123" s="47"/>
      <c r="H123" s="47"/>
    </row>
    <row r="124" spans="1:8" s="48" customFormat="1" ht="11.5" x14ac:dyDescent="0.35">
      <c r="A124" s="549"/>
      <c r="B124" s="549"/>
      <c r="C124" s="550"/>
      <c r="D124" s="551"/>
      <c r="E124" s="549"/>
      <c r="F124" s="550"/>
      <c r="G124" s="58"/>
      <c r="H124" s="59"/>
    </row>
    <row r="125" spans="1:8" s="48" customFormat="1" ht="14.5" customHeight="1" x14ac:dyDescent="0.35">
      <c r="A125" s="483" t="e">
        <f>'MASTER TABEL 6.1 RENSTRA'!#REF!</f>
        <v>#REF!</v>
      </c>
      <c r="B125" s="483"/>
      <c r="C125" s="533"/>
      <c r="D125" s="483" t="e">
        <f>'MASTER TABEL 6.1 RENSTRA'!#REF!</f>
        <v>#REF!</v>
      </c>
      <c r="E125" s="483"/>
      <c r="F125" s="533"/>
      <c r="G125" s="47"/>
      <c r="H125" s="47"/>
    </row>
    <row r="126" spans="1:8" s="48" customFormat="1" ht="14.5" customHeight="1" x14ac:dyDescent="0.35">
      <c r="A126" s="46"/>
      <c r="B126" s="483" t="e">
        <f>'MASTER TABEL 6.1 RENSTRA'!#REF!</f>
        <v>#REF!</v>
      </c>
      <c r="C126" s="533"/>
      <c r="D126" s="46"/>
      <c r="E126" s="483" t="e">
        <f>'MASTER TABEL 6.1 RENSTRA'!#REF!</f>
        <v>#REF!</v>
      </c>
      <c r="F126" s="533"/>
      <c r="G126" s="47"/>
      <c r="H126" s="47"/>
    </row>
    <row r="127" spans="1:8" s="48" customFormat="1" ht="11.5" x14ac:dyDescent="0.35">
      <c r="A127" s="46"/>
      <c r="B127" s="46"/>
      <c r="C127" s="47" t="e">
        <f>'MASTER TABEL 6.1 RENSTRA'!#REF!</f>
        <v>#REF!</v>
      </c>
      <c r="D127" s="46"/>
      <c r="E127" s="46"/>
      <c r="F127" s="47" t="e">
        <f>'MASTER TABEL 6.1 RENSTRA'!#REF!</f>
        <v>#REF!</v>
      </c>
      <c r="G127" s="47"/>
      <c r="H127" s="47"/>
    </row>
    <row r="128" spans="1:8" s="48" customFormat="1" ht="11.5" x14ac:dyDescent="0.35">
      <c r="A128" s="46"/>
      <c r="B128" s="46"/>
      <c r="C128" s="47" t="e">
        <f>'MASTER TABEL 6.1 RENSTRA'!#REF!</f>
        <v>#REF!</v>
      </c>
      <c r="D128" s="46"/>
      <c r="E128" s="46"/>
      <c r="F128" s="47" t="e">
        <f>'MASTER TABEL 6.1 RENSTRA'!#REF!</f>
        <v>#REF!</v>
      </c>
      <c r="G128" s="47"/>
      <c r="H128" s="47"/>
    </row>
    <row r="129" spans="1:8" s="48" customFormat="1" ht="11.5" x14ac:dyDescent="0.35">
      <c r="A129" s="46"/>
      <c r="B129" s="46"/>
      <c r="C129" s="47" t="e">
        <f>'MASTER TABEL 6.1 RENSTRA'!#REF!</f>
        <v>#REF!</v>
      </c>
      <c r="D129" s="46"/>
      <c r="E129" s="46"/>
      <c r="F129" s="47" t="e">
        <f>'MASTER TABEL 6.1 RENSTRA'!#REF!</f>
        <v>#REF!</v>
      </c>
      <c r="G129" s="47"/>
      <c r="H129" s="47"/>
    </row>
    <row r="130" spans="1:8" s="48" customFormat="1" ht="11.5" x14ac:dyDescent="0.35">
      <c r="A130" s="46"/>
      <c r="B130" s="46"/>
      <c r="C130" s="47" t="e">
        <f>'MASTER TABEL 6.1 RENSTRA'!#REF!</f>
        <v>#REF!</v>
      </c>
      <c r="D130" s="46"/>
      <c r="E130" s="46"/>
      <c r="F130" s="47" t="e">
        <f>'MASTER TABEL 6.1 RENSTRA'!#REF!</f>
        <v>#REF!</v>
      </c>
      <c r="G130" s="47"/>
      <c r="H130" s="47"/>
    </row>
    <row r="131" spans="1:8" s="48" customFormat="1" ht="11.5" x14ac:dyDescent="0.35">
      <c r="A131" s="549"/>
      <c r="B131" s="549"/>
      <c r="C131" s="550"/>
      <c r="D131" s="551"/>
      <c r="E131" s="549"/>
      <c r="F131" s="550"/>
      <c r="G131" s="58"/>
      <c r="H131" s="59"/>
    </row>
    <row r="132" spans="1:8" s="48" customFormat="1" ht="14.5" customHeight="1" x14ac:dyDescent="0.35">
      <c r="A132" s="483" t="e">
        <f>'MASTER TABEL 6.1 RENSTRA'!#REF!</f>
        <v>#REF!</v>
      </c>
      <c r="B132" s="483"/>
      <c r="C132" s="533"/>
      <c r="D132" s="483" t="e">
        <f>'MASTER TABEL 6.1 RENSTRA'!#REF!</f>
        <v>#REF!</v>
      </c>
      <c r="E132" s="483"/>
      <c r="F132" s="533"/>
      <c r="G132" s="47"/>
      <c r="H132" s="47"/>
    </row>
    <row r="133" spans="1:8" s="48" customFormat="1" ht="14.5" customHeight="1" x14ac:dyDescent="0.35">
      <c r="A133" s="46"/>
      <c r="B133" s="483" t="e">
        <f>'MASTER TABEL 6.1 RENSTRA'!#REF!</f>
        <v>#REF!</v>
      </c>
      <c r="C133" s="533"/>
      <c r="D133" s="46"/>
      <c r="E133" s="483" t="e">
        <f>'MASTER TABEL 6.1 RENSTRA'!#REF!</f>
        <v>#REF!</v>
      </c>
      <c r="F133" s="533"/>
      <c r="G133" s="47"/>
      <c r="H133" s="47"/>
    </row>
    <row r="134" spans="1:8" s="48" customFormat="1" ht="11.5" x14ac:dyDescent="0.35">
      <c r="A134" s="46"/>
      <c r="B134" s="46"/>
      <c r="C134" s="47" t="e">
        <f>'MASTER TABEL 6.1 RENSTRA'!#REF!</f>
        <v>#REF!</v>
      </c>
      <c r="D134" s="46"/>
      <c r="E134" s="46"/>
      <c r="F134" s="47" t="e">
        <f>'MASTER TABEL 6.1 RENSTRA'!#REF!</f>
        <v>#REF!</v>
      </c>
      <c r="G134" s="47"/>
      <c r="H134" s="47"/>
    </row>
    <row r="135" spans="1:8" s="48" customFormat="1" ht="11.5" x14ac:dyDescent="0.35">
      <c r="A135" s="46"/>
      <c r="B135" s="46"/>
      <c r="C135" s="47" t="e">
        <f>'MASTER TABEL 6.1 RENSTRA'!#REF!</f>
        <v>#REF!</v>
      </c>
      <c r="D135" s="46"/>
      <c r="E135" s="46"/>
      <c r="F135" s="47" t="e">
        <f>'MASTER TABEL 6.1 RENSTRA'!#REF!</f>
        <v>#REF!</v>
      </c>
      <c r="G135" s="47"/>
      <c r="H135" s="47"/>
    </row>
    <row r="136" spans="1:8" s="48" customFormat="1" ht="11.5" x14ac:dyDescent="0.35">
      <c r="A136" s="46"/>
      <c r="B136" s="46"/>
      <c r="C136" s="47" t="e">
        <f>'MASTER TABEL 6.1 RENSTRA'!#REF!</f>
        <v>#REF!</v>
      </c>
      <c r="D136" s="46"/>
      <c r="E136" s="46"/>
      <c r="F136" s="47" t="e">
        <f>'MASTER TABEL 6.1 RENSTRA'!#REF!</f>
        <v>#REF!</v>
      </c>
      <c r="G136" s="47"/>
      <c r="H136" s="47"/>
    </row>
    <row r="137" spans="1:8" s="48" customFormat="1" ht="11.5" x14ac:dyDescent="0.35">
      <c r="A137" s="46"/>
      <c r="B137" s="46"/>
      <c r="C137" s="47" t="e">
        <f>'MASTER TABEL 6.1 RENSTRA'!#REF!</f>
        <v>#REF!</v>
      </c>
      <c r="D137" s="46"/>
      <c r="E137" s="46"/>
      <c r="F137" s="47" t="e">
        <f>'MASTER TABEL 6.1 RENSTRA'!#REF!</f>
        <v>#REF!</v>
      </c>
      <c r="G137" s="47"/>
      <c r="H137" s="47"/>
    </row>
    <row r="138" spans="1:8" s="48" customFormat="1" ht="11.5" x14ac:dyDescent="0.35">
      <c r="A138" s="549"/>
      <c r="B138" s="549"/>
      <c r="C138" s="550"/>
      <c r="D138" s="551"/>
      <c r="E138" s="549"/>
      <c r="F138" s="550"/>
      <c r="G138" s="58"/>
      <c r="H138" s="59"/>
    </row>
    <row r="139" spans="1:8" s="48" customFormat="1" ht="14.5" customHeight="1" x14ac:dyDescent="0.35">
      <c r="A139" s="483" t="e">
        <f>'MASTER TABEL 6.1 RENSTRA'!#REF!</f>
        <v>#REF!</v>
      </c>
      <c r="B139" s="483"/>
      <c r="C139" s="533"/>
      <c r="D139" s="483" t="e">
        <f>'MASTER TABEL 6.1 RENSTRA'!#REF!</f>
        <v>#REF!</v>
      </c>
      <c r="E139" s="483"/>
      <c r="F139" s="533"/>
      <c r="G139" s="47"/>
      <c r="H139" s="47"/>
    </row>
    <row r="140" spans="1:8" s="48" customFormat="1" ht="14.5" customHeight="1" x14ac:dyDescent="0.35">
      <c r="A140" s="46"/>
      <c r="B140" s="483" t="e">
        <f>'MASTER TABEL 6.1 RENSTRA'!#REF!</f>
        <v>#REF!</v>
      </c>
      <c r="C140" s="533"/>
      <c r="D140" s="46"/>
      <c r="E140" s="483" t="e">
        <f>'MASTER TABEL 6.1 RENSTRA'!#REF!</f>
        <v>#REF!</v>
      </c>
      <c r="F140" s="533"/>
      <c r="G140" s="47"/>
      <c r="H140" s="47"/>
    </row>
    <row r="141" spans="1:8" s="48" customFormat="1" ht="11.5" x14ac:dyDescent="0.35">
      <c r="A141" s="46"/>
      <c r="B141" s="46"/>
      <c r="C141" s="47" t="e">
        <f>'MASTER TABEL 6.1 RENSTRA'!#REF!</f>
        <v>#REF!</v>
      </c>
      <c r="D141" s="46"/>
      <c r="E141" s="46"/>
      <c r="F141" s="47" t="e">
        <f>'MASTER TABEL 6.1 RENSTRA'!#REF!</f>
        <v>#REF!</v>
      </c>
      <c r="G141" s="47"/>
      <c r="H141" s="47"/>
    </row>
    <row r="142" spans="1:8" s="48" customFormat="1" ht="11.5" x14ac:dyDescent="0.35">
      <c r="A142" s="46"/>
      <c r="B142" s="46"/>
      <c r="C142" s="47" t="e">
        <f>'MASTER TABEL 6.1 RENSTRA'!#REF!</f>
        <v>#REF!</v>
      </c>
      <c r="D142" s="46"/>
      <c r="E142" s="46"/>
      <c r="F142" s="47" t="e">
        <f>'MASTER TABEL 6.1 RENSTRA'!#REF!</f>
        <v>#REF!</v>
      </c>
      <c r="G142" s="47"/>
      <c r="H142" s="47"/>
    </row>
    <row r="143" spans="1:8" s="48" customFormat="1" ht="11.5" x14ac:dyDescent="0.35">
      <c r="A143" s="46"/>
      <c r="B143" s="46"/>
      <c r="C143" s="47" t="e">
        <f>'MASTER TABEL 6.1 RENSTRA'!#REF!</f>
        <v>#REF!</v>
      </c>
      <c r="D143" s="46"/>
      <c r="E143" s="46"/>
      <c r="F143" s="47" t="e">
        <f>'MASTER TABEL 6.1 RENSTRA'!#REF!</f>
        <v>#REF!</v>
      </c>
      <c r="G143" s="47"/>
      <c r="H143" s="47"/>
    </row>
    <row r="144" spans="1:8" s="48" customFormat="1" ht="11.5" x14ac:dyDescent="0.35">
      <c r="A144" s="46"/>
      <c r="B144" s="46"/>
      <c r="C144" s="47" t="e">
        <f>'MASTER TABEL 6.1 RENSTRA'!#REF!</f>
        <v>#REF!</v>
      </c>
      <c r="D144" s="46"/>
      <c r="E144" s="46"/>
      <c r="F144" s="47" t="e">
        <f>'MASTER TABEL 6.1 RENSTRA'!#REF!</f>
        <v>#REF!</v>
      </c>
      <c r="G144" s="47"/>
      <c r="H144" s="47"/>
    </row>
    <row r="145" spans="1:8" s="4" customFormat="1" ht="11.5" x14ac:dyDescent="0.25">
      <c r="C145" s="14"/>
      <c r="F145" s="14"/>
      <c r="G145" s="14"/>
      <c r="H145" s="14"/>
    </row>
    <row r="146" spans="1:8" s="4" customFormat="1" ht="11.5" x14ac:dyDescent="0.25">
      <c r="H146" s="64" t="s">
        <v>231</v>
      </c>
    </row>
    <row r="147" spans="1:8" s="4" customFormat="1" ht="11.5" x14ac:dyDescent="0.25">
      <c r="H147" s="64" t="s">
        <v>233</v>
      </c>
    </row>
    <row r="148" spans="1:8" s="4" customFormat="1" ht="11.5" x14ac:dyDescent="0.25">
      <c r="H148" s="64"/>
    </row>
    <row r="149" spans="1:8" s="4" customFormat="1" ht="11.5" x14ac:dyDescent="0.25">
      <c r="H149" s="64"/>
    </row>
    <row r="150" spans="1:8" s="4" customFormat="1" ht="11.5" x14ac:dyDescent="0.25">
      <c r="H150" s="64"/>
    </row>
    <row r="151" spans="1:8" s="4" customFormat="1" ht="11.5" x14ac:dyDescent="0.25">
      <c r="H151" s="64"/>
    </row>
    <row r="152" spans="1:8" s="4" customFormat="1" ht="11.5" x14ac:dyDescent="0.25">
      <c r="H152" s="64" t="s">
        <v>5</v>
      </c>
    </row>
    <row r="153" spans="1:8" s="4" customFormat="1" ht="11.5" x14ac:dyDescent="0.25">
      <c r="H153" s="64" t="s">
        <v>232</v>
      </c>
    </row>
    <row r="154" spans="1:8" s="4" customFormat="1" ht="11.5" x14ac:dyDescent="0.25">
      <c r="H154" s="64"/>
    </row>
    <row r="155" spans="1:8" s="4" customFormat="1" ht="14.5" customHeight="1" x14ac:dyDescent="0.25">
      <c r="A155" s="544" t="s">
        <v>225</v>
      </c>
      <c r="B155" s="544"/>
      <c r="C155" s="544"/>
      <c r="D155" s="544"/>
      <c r="E155" s="544"/>
      <c r="F155" s="544"/>
      <c r="G155" s="544"/>
    </row>
    <row r="156" spans="1:8" s="7" customFormat="1" ht="14.5" customHeight="1" x14ac:dyDescent="0.35">
      <c r="A156" s="547" t="s">
        <v>0</v>
      </c>
      <c r="B156" s="547"/>
      <c r="C156" s="494" t="s">
        <v>7</v>
      </c>
      <c r="D156" s="480" t="s">
        <v>5</v>
      </c>
      <c r="E156" s="480"/>
      <c r="F156" s="480"/>
      <c r="G156" s="494" t="s">
        <v>6</v>
      </c>
    </row>
    <row r="157" spans="1:8" s="7" customFormat="1" ht="14.5" customHeight="1" x14ac:dyDescent="0.35">
      <c r="A157" s="547"/>
      <c r="B157" s="547"/>
      <c r="C157" s="495"/>
      <c r="D157" s="480"/>
      <c r="E157" s="480"/>
      <c r="F157" s="480"/>
      <c r="G157" s="495"/>
    </row>
    <row r="158" spans="1:8" s="5" customFormat="1" ht="36" customHeight="1" x14ac:dyDescent="0.35">
      <c r="A158" s="548">
        <v>1</v>
      </c>
      <c r="B158" s="548"/>
      <c r="C158" s="52" t="s">
        <v>222</v>
      </c>
      <c r="D158" s="476"/>
      <c r="E158" s="476"/>
      <c r="F158" s="476"/>
      <c r="G158" s="80"/>
    </row>
    <row r="159" spans="1:8" s="5" customFormat="1" ht="36" customHeight="1" x14ac:dyDescent="0.35">
      <c r="A159" s="548">
        <v>2</v>
      </c>
      <c r="B159" s="548"/>
      <c r="C159" s="52" t="s">
        <v>223</v>
      </c>
      <c r="D159" s="476"/>
      <c r="E159" s="476"/>
      <c r="F159" s="476"/>
      <c r="G159" s="80"/>
    </row>
    <row r="160" spans="1:8" s="5" customFormat="1" ht="36" customHeight="1" x14ac:dyDescent="0.35">
      <c r="A160" s="548">
        <v>3</v>
      </c>
      <c r="B160" s="548"/>
      <c r="C160" s="52" t="s">
        <v>223</v>
      </c>
      <c r="D160" s="476"/>
      <c r="E160" s="476"/>
      <c r="F160" s="476"/>
      <c r="G160" s="80"/>
    </row>
    <row r="161" spans="1:7" s="5" customFormat="1" ht="36" customHeight="1" x14ac:dyDescent="0.35">
      <c r="A161" s="548">
        <v>4</v>
      </c>
      <c r="B161" s="548"/>
      <c r="C161" s="52" t="s">
        <v>223</v>
      </c>
      <c r="D161" s="476"/>
      <c r="E161" s="476"/>
      <c r="F161" s="476"/>
      <c r="G161" s="80"/>
    </row>
    <row r="162" spans="1:7" s="4" customFormat="1" ht="11.5" x14ac:dyDescent="0.25"/>
    <row r="163" spans="1:7" s="4" customFormat="1" ht="11.5" x14ac:dyDescent="0.25"/>
    <row r="164" spans="1:7" s="4" customFormat="1" ht="11.5" x14ac:dyDescent="0.25"/>
    <row r="165" spans="1:7" s="4" customFormat="1" ht="11.5" x14ac:dyDescent="0.25"/>
    <row r="166" spans="1:7" s="4" customFormat="1" ht="11.5" x14ac:dyDescent="0.25"/>
    <row r="167" spans="1:7" s="4" customFormat="1" ht="11.5" x14ac:dyDescent="0.25"/>
    <row r="168" spans="1:7" s="4" customFormat="1" ht="11.5" x14ac:dyDescent="0.25"/>
    <row r="169" spans="1:7" s="4" customFormat="1" ht="11.5" x14ac:dyDescent="0.25"/>
    <row r="170" spans="1:7" s="4" customFormat="1" ht="11.5" x14ac:dyDescent="0.25"/>
    <row r="171" spans="1:7" s="4" customFormat="1" ht="11.5" x14ac:dyDescent="0.25"/>
    <row r="172" spans="1:7" s="4" customFormat="1" ht="11.5" x14ac:dyDescent="0.25"/>
    <row r="173" spans="1:7" s="4" customFormat="1" ht="11.5" x14ac:dyDescent="0.25"/>
    <row r="174" spans="1:7" s="4" customFormat="1" ht="11.5" x14ac:dyDescent="0.25"/>
    <row r="175" spans="1:7" s="4" customFormat="1" ht="11.5" x14ac:dyDescent="0.25"/>
    <row r="176" spans="1:7" s="4" customFormat="1" ht="11.5" x14ac:dyDescent="0.25"/>
    <row r="177" s="4" customFormat="1" ht="11.5" x14ac:dyDescent="0.25"/>
    <row r="178" s="4" customFormat="1" ht="11.5" x14ac:dyDescent="0.25"/>
    <row r="179" s="4" customFormat="1" ht="11.5" x14ac:dyDescent="0.25"/>
    <row r="180" s="4" customFormat="1" ht="11.5" x14ac:dyDescent="0.25"/>
    <row r="181" s="4" customFormat="1" ht="11.5" x14ac:dyDescent="0.25"/>
  </sheetData>
  <mergeCells count="137">
    <mergeCell ref="A3:C4"/>
    <mergeCell ref="D3:F4"/>
    <mergeCell ref="G3:G4"/>
    <mergeCell ref="H3:H4"/>
    <mergeCell ref="A12:C12"/>
    <mergeCell ref="D12:F12"/>
    <mergeCell ref="A13:C13"/>
    <mergeCell ref="D13:F13"/>
    <mergeCell ref="B14:C14"/>
    <mergeCell ref="E14:F14"/>
    <mergeCell ref="A5:C5"/>
    <mergeCell ref="D5:F5"/>
    <mergeCell ref="A6:C6"/>
    <mergeCell ref="D6:F6"/>
    <mergeCell ref="B7:C7"/>
    <mergeCell ref="E7:F7"/>
    <mergeCell ref="A26:C26"/>
    <mergeCell ref="D26:F26"/>
    <mergeCell ref="A27:C27"/>
    <mergeCell ref="D27:F27"/>
    <mergeCell ref="B28:C28"/>
    <mergeCell ref="E28:F28"/>
    <mergeCell ref="A19:C19"/>
    <mergeCell ref="D19:F19"/>
    <mergeCell ref="A20:C20"/>
    <mergeCell ref="D20:F20"/>
    <mergeCell ref="B21:C21"/>
    <mergeCell ref="E21:F21"/>
    <mergeCell ref="A40:C40"/>
    <mergeCell ref="D40:F40"/>
    <mergeCell ref="A41:C41"/>
    <mergeCell ref="D41:F41"/>
    <mergeCell ref="B42:C42"/>
    <mergeCell ref="E42:F42"/>
    <mergeCell ref="A33:C33"/>
    <mergeCell ref="D33:F33"/>
    <mergeCell ref="A34:C34"/>
    <mergeCell ref="D34:F34"/>
    <mergeCell ref="B35:C35"/>
    <mergeCell ref="E35:F35"/>
    <mergeCell ref="A54:C54"/>
    <mergeCell ref="D54:F54"/>
    <mergeCell ref="A55:C55"/>
    <mergeCell ref="D55:F55"/>
    <mergeCell ref="B56:C56"/>
    <mergeCell ref="E56:F56"/>
    <mergeCell ref="A47:C47"/>
    <mergeCell ref="D47:F47"/>
    <mergeCell ref="A48:C48"/>
    <mergeCell ref="D48:F48"/>
    <mergeCell ref="B49:C49"/>
    <mergeCell ref="E49:F49"/>
    <mergeCell ref="A68:C68"/>
    <mergeCell ref="D68:F68"/>
    <mergeCell ref="A69:C69"/>
    <mergeCell ref="D69:F69"/>
    <mergeCell ref="B70:C70"/>
    <mergeCell ref="E70:F70"/>
    <mergeCell ref="A61:C61"/>
    <mergeCell ref="D61:F61"/>
    <mergeCell ref="A62:C62"/>
    <mergeCell ref="D62:F62"/>
    <mergeCell ref="B63:C63"/>
    <mergeCell ref="E63:F63"/>
    <mergeCell ref="A82:C82"/>
    <mergeCell ref="D82:F82"/>
    <mergeCell ref="A83:C83"/>
    <mergeCell ref="D83:F83"/>
    <mergeCell ref="B84:C84"/>
    <mergeCell ref="E84:F84"/>
    <mergeCell ref="A75:C75"/>
    <mergeCell ref="D75:F75"/>
    <mergeCell ref="A76:C76"/>
    <mergeCell ref="D76:F76"/>
    <mergeCell ref="B77:C77"/>
    <mergeCell ref="E77:F77"/>
    <mergeCell ref="A96:C96"/>
    <mergeCell ref="D96:F96"/>
    <mergeCell ref="A97:C97"/>
    <mergeCell ref="D97:F97"/>
    <mergeCell ref="B98:C98"/>
    <mergeCell ref="E98:F98"/>
    <mergeCell ref="A89:C89"/>
    <mergeCell ref="D89:F89"/>
    <mergeCell ref="A90:C90"/>
    <mergeCell ref="D90:F90"/>
    <mergeCell ref="B91:C91"/>
    <mergeCell ref="E91:F91"/>
    <mergeCell ref="A110:C110"/>
    <mergeCell ref="D110:F110"/>
    <mergeCell ref="A111:C111"/>
    <mergeCell ref="D111:F111"/>
    <mergeCell ref="B112:C112"/>
    <mergeCell ref="E112:F112"/>
    <mergeCell ref="A103:C103"/>
    <mergeCell ref="D103:F103"/>
    <mergeCell ref="A104:C104"/>
    <mergeCell ref="D104:F104"/>
    <mergeCell ref="B105:C105"/>
    <mergeCell ref="E105:F105"/>
    <mergeCell ref="A124:C124"/>
    <mergeCell ref="D124:F124"/>
    <mergeCell ref="A125:C125"/>
    <mergeCell ref="D125:F125"/>
    <mergeCell ref="B126:C126"/>
    <mergeCell ref="E126:F126"/>
    <mergeCell ref="A117:C117"/>
    <mergeCell ref="D117:F117"/>
    <mergeCell ref="A118:C118"/>
    <mergeCell ref="D118:F118"/>
    <mergeCell ref="B119:C119"/>
    <mergeCell ref="E119:F119"/>
    <mergeCell ref="A138:C138"/>
    <mergeCell ref="D138:F138"/>
    <mergeCell ref="A139:C139"/>
    <mergeCell ref="D139:F139"/>
    <mergeCell ref="B140:C140"/>
    <mergeCell ref="E140:F140"/>
    <mergeCell ref="A131:C131"/>
    <mergeCell ref="D131:F131"/>
    <mergeCell ref="A132:C132"/>
    <mergeCell ref="D132:F132"/>
    <mergeCell ref="B133:C133"/>
    <mergeCell ref="E133:F133"/>
    <mergeCell ref="D160:F160"/>
    <mergeCell ref="D161:F161"/>
    <mergeCell ref="A155:G155"/>
    <mergeCell ref="A156:B157"/>
    <mergeCell ref="A158:B158"/>
    <mergeCell ref="A159:B159"/>
    <mergeCell ref="A160:B160"/>
    <mergeCell ref="A161:B161"/>
    <mergeCell ref="D156:F157"/>
    <mergeCell ref="D158:F158"/>
    <mergeCell ref="D159:F159"/>
    <mergeCell ref="C156:C157"/>
    <mergeCell ref="G156:G157"/>
  </mergeCells>
  <pageMargins left="0" right="0.39370078740157483" top="0.59055118110236227" bottom="0.39370078740157483" header="0.31496062992125984" footer="0.31496062992125984"/>
  <pageSetup paperSize="9" orientation="landscape" horizontalDpi="4294967293" verticalDpi="36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77"/>
  <sheetViews>
    <sheetView topLeftCell="A73" workbookViewId="0">
      <selection activeCell="G156" sqref="G156:G157"/>
    </sheetView>
  </sheetViews>
  <sheetFormatPr defaultRowHeight="14.5" x14ac:dyDescent="0.35"/>
  <cols>
    <col min="1" max="2" width="1.6328125" customWidth="1"/>
    <col min="3" max="3" width="20.6328125" customWidth="1"/>
    <col min="4" max="5" width="1.6328125" customWidth="1"/>
    <col min="6" max="7" width="15.6328125" customWidth="1"/>
    <col min="8" max="8" width="13.6328125" customWidth="1"/>
  </cols>
  <sheetData>
    <row r="1" spans="1:8" s="3" customFormat="1" ht="15.5" x14ac:dyDescent="0.35">
      <c r="A1" s="487" t="s">
        <v>228</v>
      </c>
      <c r="B1" s="487"/>
      <c r="C1" s="487"/>
      <c r="D1" s="487"/>
      <c r="E1" s="487"/>
      <c r="F1" s="487"/>
      <c r="G1" s="487"/>
      <c r="H1" s="487"/>
    </row>
    <row r="3" spans="1:8" s="7" customFormat="1" ht="23" customHeight="1" x14ac:dyDescent="0.35">
      <c r="A3" s="534" t="s">
        <v>203</v>
      </c>
      <c r="B3" s="535"/>
      <c r="C3" s="536"/>
      <c r="D3" s="534" t="s">
        <v>204</v>
      </c>
      <c r="E3" s="535"/>
      <c r="F3" s="536"/>
      <c r="G3" s="497" t="s">
        <v>3</v>
      </c>
      <c r="H3" s="494" t="s">
        <v>13</v>
      </c>
    </row>
    <row r="4" spans="1:8" s="5" customFormat="1" ht="23" customHeight="1" x14ac:dyDescent="0.35">
      <c r="A4" s="540"/>
      <c r="B4" s="541"/>
      <c r="C4" s="542"/>
      <c r="D4" s="540"/>
      <c r="E4" s="541"/>
      <c r="F4" s="542"/>
      <c r="G4" s="498"/>
      <c r="H4" s="495"/>
    </row>
    <row r="5" spans="1:8" s="48" customFormat="1" ht="11.5" x14ac:dyDescent="0.35">
      <c r="A5" s="552"/>
      <c r="B5" s="503"/>
      <c r="C5" s="504"/>
      <c r="D5" s="552"/>
      <c r="E5" s="503"/>
      <c r="F5" s="504"/>
      <c r="G5" s="24"/>
      <c r="H5" s="49">
        <f>'MASTER TABEL PK 2025'!K5</f>
        <v>0</v>
      </c>
    </row>
    <row r="6" spans="1:8" s="48" customFormat="1" ht="14.5" customHeight="1" x14ac:dyDescent="0.35">
      <c r="A6" s="483" t="str">
        <f>'MASTER TABEL 6.1 RENSTRA'!D8</f>
        <v>Program Pemberdayaan Masyarakat Desa dan Kelurahan</v>
      </c>
      <c r="B6" s="483"/>
      <c r="C6" s="533"/>
      <c r="D6" s="483" t="str">
        <f>'MASTER TABEL 6.1 RENSTRA'!J8</f>
        <v>Tingkat Partisipasi dan Pemberdayaan Masyarakat Kecamatan / Kelurahan pada Kecamatan Padang Panjang Timur</v>
      </c>
      <c r="E6" s="483"/>
      <c r="F6" s="533"/>
      <c r="G6" s="57"/>
      <c r="H6" s="24"/>
    </row>
    <row r="7" spans="1:8" s="48" customFormat="1" ht="14.5" customHeight="1" x14ac:dyDescent="0.35">
      <c r="A7" s="46"/>
      <c r="B7" s="483" t="str">
        <f>'MASTER TABEL 6.1 RENSTRA'!E9</f>
        <v>Pemberdayaan Kelurahan</v>
      </c>
      <c r="C7" s="533"/>
      <c r="D7" s="46"/>
      <c r="E7" s="483" t="str">
        <f>'MASTER TABEL 6.1 RENSTRA'!K9</f>
        <v>Jumlah jenis pemberdayaan kelurahan yang dilaksanakan</v>
      </c>
      <c r="F7" s="533"/>
      <c r="G7" s="57"/>
      <c r="H7" s="24"/>
    </row>
    <row r="8" spans="1:8" s="48" customFormat="1" ht="80.5" x14ac:dyDescent="0.35">
      <c r="A8" s="46"/>
      <c r="B8" s="46"/>
      <c r="C8" s="47" t="str">
        <f>'MASTER TABEL 6.1 RENSTRA'!F10</f>
        <v>Peningkatan Partisipasi Masyarakat dalam Forum Musyawarah Perencanaan Pembangunan di Kelurahan</v>
      </c>
      <c r="D8" s="46"/>
      <c r="E8" s="46"/>
      <c r="F8" s="47" t="str">
        <f>'MASTER TABEL 6.1 RENSTRA'!L10</f>
        <v>Jumlah Lembaga Kemasyarakatan yang Berpartisipasi dalam Forum Musyawarah Perencanaan Pembangunan di Kelurahan</v>
      </c>
      <c r="G8" s="47"/>
      <c r="H8" s="24"/>
    </row>
    <row r="9" spans="1:8" s="48" customFormat="1" ht="34.5" x14ac:dyDescent="0.35">
      <c r="A9" s="46"/>
      <c r="B9" s="46"/>
      <c r="C9" s="47" t="str">
        <f>'MASTER TABEL 6.1 RENSTRA'!F11</f>
        <v>Pembangunan Sarana dan Prasarana Kelurahan</v>
      </c>
      <c r="D9" s="46"/>
      <c r="E9" s="46"/>
      <c r="F9" s="47" t="str">
        <f>'MASTER TABEL 6.1 RENSTRA'!L11</f>
        <v xml:space="preserve">Jumlah Sarana dan Prasarana Kelurahan yang Terbangun </v>
      </c>
      <c r="G9" s="47"/>
      <c r="H9" s="24"/>
    </row>
    <row r="10" spans="1:8" s="48" customFormat="1" ht="57.5" x14ac:dyDescent="0.35">
      <c r="A10" s="46"/>
      <c r="B10" s="46"/>
      <c r="C10" s="47" t="str">
        <f>'MASTER TABEL 6.1 RENSTRA'!F12</f>
        <v>Pemberdayaan Masyarakat di Kelurahan</v>
      </c>
      <c r="D10" s="46"/>
      <c r="E10" s="46"/>
      <c r="F10" s="47" t="str">
        <f>'MASTER TABEL 6.1 RENSTRA'!L12</f>
        <v xml:space="preserve">Jumlah Pokmas dan Ormas yang Melaksanakan Pemberdayaan Masyarakat di Kelurahan </v>
      </c>
      <c r="G10" s="47"/>
      <c r="H10" s="24"/>
    </row>
    <row r="11" spans="1:8" s="48" customFormat="1" ht="11.5" x14ac:dyDescent="0.35">
      <c r="A11" s="46"/>
      <c r="B11" s="46"/>
      <c r="C11" s="47" t="e">
        <f>'MASTER TABEL 6.1 RENSTRA'!#REF!</f>
        <v>#REF!</v>
      </c>
      <c r="D11" s="46"/>
      <c r="E11" s="46"/>
      <c r="F11" s="47" t="e">
        <f>'MASTER TABEL 6.1 RENSTRA'!#REF!</f>
        <v>#REF!</v>
      </c>
      <c r="G11" s="47"/>
      <c r="H11" s="24"/>
    </row>
    <row r="12" spans="1:8" s="48" customFormat="1" ht="11.5" x14ac:dyDescent="0.35">
      <c r="A12" s="552"/>
      <c r="B12" s="503"/>
      <c r="C12" s="504"/>
      <c r="D12" s="552"/>
      <c r="E12" s="503"/>
      <c r="F12" s="504"/>
      <c r="G12" s="24"/>
      <c r="H12" s="49">
        <f>'MASTER TABEL PK 2025'!K6</f>
        <v>0</v>
      </c>
    </row>
    <row r="13" spans="1:8" s="48" customFormat="1" ht="14.5" customHeight="1" x14ac:dyDescent="0.35">
      <c r="A13" s="483" t="str">
        <f>'MASTER TABEL 6.1 RENSTRA'!D17</f>
        <v>Program Penyelenggaraan Pemerintahan dan Pelayanan Publik</v>
      </c>
      <c r="B13" s="483"/>
      <c r="C13" s="533"/>
      <c r="D13" s="483" t="str">
        <f>'MASTER TABEL 6.1 RENSTRA'!J17</f>
        <v>Persentase Tingkat Layanan pada Kecamatan Padang Panjang Timur</v>
      </c>
      <c r="E13" s="483"/>
      <c r="F13" s="533"/>
      <c r="G13" s="57"/>
      <c r="H13" s="24"/>
    </row>
    <row r="14" spans="1:8" s="48" customFormat="1" ht="14.5" customHeight="1" x14ac:dyDescent="0.35">
      <c r="A14" s="46"/>
      <c r="B14" s="483" t="str">
        <f>'MASTER TABEL 6.1 RENSTRA'!E18</f>
        <v>Koordinasi Penyelenggaraan Kegiatan Pemerintahan di Tingkat Kecamatan</v>
      </c>
      <c r="C14" s="533"/>
      <c r="D14" s="46"/>
      <c r="E14" s="483" t="str">
        <f>'MASTER TABEL 6.1 RENSTRA'!K18</f>
        <v>Jumlah koordinasi yang dilaksanakan di tingkat kecamatan</v>
      </c>
      <c r="F14" s="533"/>
      <c r="G14" s="57"/>
      <c r="H14" s="24"/>
    </row>
    <row r="15" spans="1:8" s="48" customFormat="1" ht="46" x14ac:dyDescent="0.35">
      <c r="A15" s="46"/>
      <c r="B15" s="46"/>
      <c r="C15" s="47" t="str">
        <f>'MASTER TABEL 6.1 RENSTRA'!F19</f>
        <v>Peningkatan Efektifitas Kegiatan Pemerintahan di Tingkat Kecamatan</v>
      </c>
      <c r="D15" s="46"/>
      <c r="E15" s="46"/>
      <c r="F15" s="47" t="str">
        <f>'MASTER TABEL 6.1 RENSTRA'!L19</f>
        <v xml:space="preserve">Jumlah Dokumen Peningkatan Efektifitas Kegiatan Pemerintahan di Tingkat Kecamatan </v>
      </c>
      <c r="G15" s="47"/>
      <c r="H15" s="24"/>
    </row>
    <row r="16" spans="1:8" s="48" customFormat="1" ht="11.5" x14ac:dyDescent="0.35">
      <c r="A16" s="46"/>
      <c r="B16" s="46"/>
      <c r="C16" s="47">
        <f>'MASTER TABEL 6.1 RENSTRA'!F20</f>
        <v>0</v>
      </c>
      <c r="D16" s="46"/>
      <c r="E16" s="46"/>
      <c r="F16" s="47" t="e">
        <f>'MASTER TABEL 6.1 RENSTRA'!#REF!</f>
        <v>#REF!</v>
      </c>
      <c r="G16" s="47"/>
      <c r="H16" s="24"/>
    </row>
    <row r="17" spans="1:8" s="48" customFormat="1" ht="92" x14ac:dyDescent="0.35">
      <c r="A17" s="46"/>
      <c r="B17" s="46"/>
      <c r="C17" s="47" t="str">
        <f>'MASTER TABEL 6.1 RENSTRA'!F21</f>
        <v>Koordinasi/Sinergi dengan Perangkat Daerah dan/atau Instansi Vertikal yang Terkait dalam Pemeliharaan Sarana dan Prasarana Pelayanan Umum</v>
      </c>
      <c r="D17" s="46"/>
      <c r="E17" s="46"/>
      <c r="F17" s="47" t="str">
        <f>'MASTER TABEL 6.1 RENSTRA'!L21</f>
        <v>Jumlah Dokumen Koordinasi/Sinergi dengan Perangkat Daerah dan/atau Instansi Vertikal yang Terkait dalam Pemeliharaan Sarana dan Prasarana Pelayanan Umum</v>
      </c>
      <c r="G17" s="47"/>
      <c r="H17" s="24"/>
    </row>
    <row r="18" spans="1:8" s="48" customFormat="1" ht="11.5" x14ac:dyDescent="0.35">
      <c r="A18" s="46"/>
      <c r="B18" s="46"/>
      <c r="C18" s="47">
        <f>'MASTER TABEL 6.1 RENSTRA'!F22</f>
        <v>0</v>
      </c>
      <c r="D18" s="46"/>
      <c r="E18" s="46"/>
      <c r="F18" s="47">
        <f>'MASTER TABEL 6.1 RENSTRA'!L22</f>
        <v>0</v>
      </c>
      <c r="G18" s="47"/>
      <c r="H18" s="24"/>
    </row>
    <row r="19" spans="1:8" s="48" customFormat="1" ht="11.5" x14ac:dyDescent="0.35">
      <c r="A19" s="552"/>
      <c r="B19" s="503"/>
      <c r="C19" s="504"/>
      <c r="D19" s="552"/>
      <c r="E19" s="503"/>
      <c r="F19" s="504"/>
      <c r="G19" s="24"/>
      <c r="H19" s="49">
        <f>'MASTER TABEL PK 2025'!K7</f>
        <v>0</v>
      </c>
    </row>
    <row r="20" spans="1:8" s="48" customFormat="1" ht="14.5" customHeight="1" x14ac:dyDescent="0.35">
      <c r="A20" s="483" t="str">
        <f>'MASTER TABEL 6.1 RENSTRA'!D24</f>
        <v>Program Penyelenggaraan Urusan Pemerintahan Umum</v>
      </c>
      <c r="B20" s="483"/>
      <c r="C20" s="533"/>
      <c r="D20" s="483" t="str">
        <f>'MASTER TABEL 6.1 RENSTRA'!J24</f>
        <v>Persentase penyelenggaraan urusan pemerintah daerah yang dilaksanakan pada Kecamatan Padang Panjang Timur</v>
      </c>
      <c r="E20" s="483"/>
      <c r="F20" s="533"/>
      <c r="G20" s="57"/>
      <c r="H20" s="24"/>
    </row>
    <row r="21" spans="1:8" s="48" customFormat="1" ht="14.5" customHeight="1" x14ac:dyDescent="0.35">
      <c r="A21" s="46"/>
      <c r="B21" s="483" t="str">
        <f>'MASTER TABEL 6.1 RENSTRA'!E25</f>
        <v>Penyelenggaraan Urusan Pemerintahan Umum Sesuai Penugasan Kepala Daerah</v>
      </c>
      <c r="C21" s="533"/>
      <c r="D21" s="46"/>
      <c r="E21" s="483" t="str">
        <f>'MASTER TABEL 6.1 RENSTRA'!K25</f>
        <v>Jumlah kegiatan urusan Pemerintahan umum yang dilaksanakan sesuai penugasan kepala daerah</v>
      </c>
      <c r="F21" s="533"/>
      <c r="G21" s="57"/>
      <c r="H21" s="24"/>
    </row>
    <row r="22" spans="1:8" s="48" customFormat="1" ht="115" x14ac:dyDescent="0.35">
      <c r="A22" s="46"/>
      <c r="B22" s="46"/>
      <c r="C22" s="47" t="str">
        <f>'MASTER TABEL 6.1 RENSTRA'!F26</f>
        <v>Pembinaan Kerukunan Antar suku dan Intra suku, Umat Beragama, Ras dan Golongan Lainnya Guna Mewujudkan Stabilitas Nasional dan Keamanan Lokal, Regional</v>
      </c>
      <c r="D22" s="46"/>
      <c r="E22" s="46"/>
      <c r="F22" s="47" t="str">
        <f>'MASTER TABEL 6.1 RENSTRA'!L26</f>
        <v xml:space="preserve">Jumlah Orang yang Mengikuti Pembinaan Kerukunan Antar Suku dan Intra Suku , Umat Beragama, Ras, dan Golongan Lainnya Guna Mewujudkan Stabilitas Keamanan Lokal,Regional, dan Nasional </v>
      </c>
      <c r="G22" s="47"/>
      <c r="H22" s="24"/>
    </row>
    <row r="23" spans="1:8" s="48" customFormat="1" ht="34.5" x14ac:dyDescent="0.35">
      <c r="A23" s="46"/>
      <c r="B23" s="46"/>
      <c r="C23" s="47" t="str">
        <f>'MASTER TABEL 6.1 RENSTRA'!F27</f>
        <v>Pelaksanaan Tugas Forum Koordinasi Pimpinan di Kecamatan</v>
      </c>
      <c r="D23" s="46"/>
      <c r="E23" s="46"/>
      <c r="F23" s="47" t="str">
        <f>'MASTER TABEL 6.1 RENSTRA'!L27</f>
        <v xml:space="preserve">Jumlah Dokumen Tugas Forum Koordinasi Pimpinan di Kecamatan </v>
      </c>
      <c r="G23" s="47"/>
      <c r="H23" s="24"/>
    </row>
    <row r="24" spans="1:8" s="48" customFormat="1" ht="11.5" x14ac:dyDescent="0.35">
      <c r="A24" s="46"/>
      <c r="B24" s="46"/>
      <c r="C24" s="47">
        <f>'MASTER TABEL 6.1 RENSTRA'!F28</f>
        <v>0</v>
      </c>
      <c r="D24" s="46"/>
      <c r="E24" s="46"/>
      <c r="F24" s="47">
        <f>'MASTER TABEL 6.1 RENSTRA'!L28</f>
        <v>0</v>
      </c>
      <c r="G24" s="47"/>
      <c r="H24" s="24"/>
    </row>
    <row r="25" spans="1:8" s="48" customFormat="1" ht="92" x14ac:dyDescent="0.35">
      <c r="A25" s="46"/>
      <c r="B25" s="46"/>
      <c r="C25" s="47" t="str">
        <f>'MASTER TABEL 6.1 RENSTRA'!F30</f>
        <v xml:space="preserve">Sinergitas dengan Kepolisian Negara Republik Indonesia, Tentara Nasional Indonesia dan Instansi Vertikal di Wilayah Kecamatan </v>
      </c>
      <c r="D25" s="46"/>
      <c r="E25" s="46"/>
      <c r="F25" s="47" t="str">
        <f>'MASTER TABEL 6.1 RENSTRA'!L30</f>
        <v xml:space="preserve">Jumlah Laporan Hasil Sinergitas dengan Kepolisian Negara Republik Indonesia, Tentara Nasional Indonesia dan Instansi Vertikal di Wilayah Kecamatan </v>
      </c>
      <c r="G25" s="47"/>
      <c r="H25" s="24"/>
    </row>
    <row r="26" spans="1:8" s="48" customFormat="1" ht="11.5" x14ac:dyDescent="0.35">
      <c r="A26" s="552"/>
      <c r="B26" s="503"/>
      <c r="C26" s="504"/>
      <c r="D26" s="552"/>
      <c r="E26" s="503"/>
      <c r="F26" s="504"/>
      <c r="G26" s="24"/>
      <c r="H26" s="49">
        <f>'MASTER TABEL PK 2025'!K8</f>
        <v>0</v>
      </c>
    </row>
    <row r="27" spans="1:8" s="48" customFormat="1" ht="14.5" customHeight="1" x14ac:dyDescent="0.35">
      <c r="A27" s="483" t="e">
        <f>'MASTER TABEL 6.1 RENSTRA'!#REF!</f>
        <v>#REF!</v>
      </c>
      <c r="B27" s="483"/>
      <c r="C27" s="533"/>
      <c r="D27" s="483" t="e">
        <f>'MASTER TABEL 6.1 RENSTRA'!#REF!</f>
        <v>#REF!</v>
      </c>
      <c r="E27" s="483"/>
      <c r="F27" s="533"/>
      <c r="G27" s="57"/>
      <c r="H27" s="24"/>
    </row>
    <row r="28" spans="1:8" s="48" customFormat="1" ht="14.5" customHeight="1" x14ac:dyDescent="0.35">
      <c r="A28" s="46"/>
      <c r="B28" s="483" t="e">
        <f>'MASTER TABEL 6.1 RENSTRA'!#REF!</f>
        <v>#REF!</v>
      </c>
      <c r="C28" s="533"/>
      <c r="D28" s="46"/>
      <c r="E28" s="483" t="e">
        <f>'MASTER TABEL 6.1 RENSTRA'!#REF!</f>
        <v>#REF!</v>
      </c>
      <c r="F28" s="533"/>
      <c r="G28" s="57"/>
      <c r="H28" s="24"/>
    </row>
    <row r="29" spans="1:8" s="48" customFormat="1" ht="11.5" x14ac:dyDescent="0.35">
      <c r="A29" s="46"/>
      <c r="B29" s="46"/>
      <c r="C29" s="47" t="e">
        <f>'MASTER TABEL 6.1 RENSTRA'!#REF!</f>
        <v>#REF!</v>
      </c>
      <c r="D29" s="46"/>
      <c r="E29" s="46"/>
      <c r="F29" s="47" t="e">
        <f>'MASTER TABEL 6.1 RENSTRA'!#REF!</f>
        <v>#REF!</v>
      </c>
      <c r="G29" s="47"/>
      <c r="H29" s="24"/>
    </row>
    <row r="30" spans="1:8" s="48" customFormat="1" ht="11.5" x14ac:dyDescent="0.35">
      <c r="A30" s="46"/>
      <c r="B30" s="46"/>
      <c r="C30" s="47" t="e">
        <f>'MASTER TABEL 6.1 RENSTRA'!#REF!</f>
        <v>#REF!</v>
      </c>
      <c r="D30" s="46"/>
      <c r="E30" s="46"/>
      <c r="F30" s="47" t="e">
        <f>'MASTER TABEL 6.1 RENSTRA'!#REF!</f>
        <v>#REF!</v>
      </c>
      <c r="G30" s="47"/>
      <c r="H30" s="24"/>
    </row>
    <row r="31" spans="1:8" s="48" customFormat="1" ht="11.5" x14ac:dyDescent="0.35">
      <c r="A31" s="46"/>
      <c r="B31" s="46"/>
      <c r="C31" s="47" t="e">
        <f>'MASTER TABEL 6.1 RENSTRA'!#REF!</f>
        <v>#REF!</v>
      </c>
      <c r="D31" s="46"/>
      <c r="E31" s="46"/>
      <c r="F31" s="47" t="e">
        <f>'MASTER TABEL 6.1 RENSTRA'!#REF!</f>
        <v>#REF!</v>
      </c>
      <c r="G31" s="47"/>
      <c r="H31" s="24"/>
    </row>
    <row r="32" spans="1:8" s="48" customFormat="1" ht="11.5" x14ac:dyDescent="0.35">
      <c r="A32" s="46"/>
      <c r="B32" s="46"/>
      <c r="C32" s="47" t="e">
        <f>'MASTER TABEL 6.1 RENSTRA'!#REF!</f>
        <v>#REF!</v>
      </c>
      <c r="D32" s="46"/>
      <c r="E32" s="46"/>
      <c r="F32" s="47" t="e">
        <f>'MASTER TABEL 6.1 RENSTRA'!#REF!</f>
        <v>#REF!</v>
      </c>
      <c r="G32" s="47"/>
      <c r="H32" s="24"/>
    </row>
    <row r="33" spans="1:8" s="48" customFormat="1" ht="11.5" x14ac:dyDescent="0.35">
      <c r="A33" s="552"/>
      <c r="B33" s="503"/>
      <c r="C33" s="504"/>
      <c r="D33" s="552"/>
      <c r="E33" s="503"/>
      <c r="F33" s="504"/>
      <c r="G33" s="24"/>
      <c r="H33" s="49">
        <f>'MASTER TABEL PK 2025'!K10</f>
        <v>0</v>
      </c>
    </row>
    <row r="34" spans="1:8" s="48" customFormat="1" ht="14.5" customHeight="1" x14ac:dyDescent="0.35">
      <c r="A34" s="483" t="e">
        <f>'MASTER TABEL 6.1 RENSTRA'!#REF!</f>
        <v>#REF!</v>
      </c>
      <c r="B34" s="483"/>
      <c r="C34" s="533"/>
      <c r="D34" s="483" t="e">
        <f>'MASTER TABEL 6.1 RENSTRA'!#REF!</f>
        <v>#REF!</v>
      </c>
      <c r="E34" s="483"/>
      <c r="F34" s="533"/>
      <c r="G34" s="57"/>
      <c r="H34" s="24"/>
    </row>
    <row r="35" spans="1:8" s="48" customFormat="1" ht="14.5" customHeight="1" x14ac:dyDescent="0.35">
      <c r="A35" s="46"/>
      <c r="B35" s="483" t="e">
        <f>'MASTER TABEL 6.1 RENSTRA'!#REF!</f>
        <v>#REF!</v>
      </c>
      <c r="C35" s="533"/>
      <c r="D35" s="46"/>
      <c r="E35" s="483" t="e">
        <f>'MASTER TABEL 6.1 RENSTRA'!#REF!</f>
        <v>#REF!</v>
      </c>
      <c r="F35" s="533"/>
      <c r="G35" s="57"/>
      <c r="H35" s="24"/>
    </row>
    <row r="36" spans="1:8" s="48" customFormat="1" ht="11.5" x14ac:dyDescent="0.35">
      <c r="A36" s="46"/>
      <c r="B36" s="46"/>
      <c r="C36" s="47" t="e">
        <f>'MASTER TABEL 6.1 RENSTRA'!#REF!</f>
        <v>#REF!</v>
      </c>
      <c r="D36" s="46"/>
      <c r="E36" s="46"/>
      <c r="F36" s="47" t="e">
        <f>'MASTER TABEL 6.1 RENSTRA'!#REF!</f>
        <v>#REF!</v>
      </c>
      <c r="G36" s="47"/>
      <c r="H36" s="24"/>
    </row>
    <row r="37" spans="1:8" s="48" customFormat="1" ht="11.5" x14ac:dyDescent="0.35">
      <c r="A37" s="46"/>
      <c r="B37" s="46"/>
      <c r="C37" s="47" t="e">
        <f>'MASTER TABEL 6.1 RENSTRA'!#REF!</f>
        <v>#REF!</v>
      </c>
      <c r="D37" s="46"/>
      <c r="E37" s="46"/>
      <c r="F37" s="47" t="e">
        <f>'MASTER TABEL 6.1 RENSTRA'!#REF!</f>
        <v>#REF!</v>
      </c>
      <c r="G37" s="47"/>
      <c r="H37" s="24"/>
    </row>
    <row r="38" spans="1:8" s="48" customFormat="1" ht="11.5" x14ac:dyDescent="0.35">
      <c r="A38" s="46"/>
      <c r="B38" s="46"/>
      <c r="C38" s="47" t="e">
        <f>'MASTER TABEL 6.1 RENSTRA'!#REF!</f>
        <v>#REF!</v>
      </c>
      <c r="D38" s="46"/>
      <c r="E38" s="46"/>
      <c r="F38" s="47" t="e">
        <f>'MASTER TABEL 6.1 RENSTRA'!#REF!</f>
        <v>#REF!</v>
      </c>
      <c r="G38" s="47"/>
      <c r="H38" s="24"/>
    </row>
    <row r="39" spans="1:8" s="48" customFormat="1" ht="11.5" x14ac:dyDescent="0.35">
      <c r="A39" s="46"/>
      <c r="B39" s="46"/>
      <c r="C39" s="47" t="e">
        <f>'MASTER TABEL 6.1 RENSTRA'!#REF!</f>
        <v>#REF!</v>
      </c>
      <c r="D39" s="46"/>
      <c r="E39" s="46"/>
      <c r="F39" s="47" t="e">
        <f>'MASTER TABEL 6.1 RENSTRA'!#REF!</f>
        <v>#REF!</v>
      </c>
      <c r="G39" s="47"/>
      <c r="H39" s="24"/>
    </row>
    <row r="40" spans="1:8" s="48" customFormat="1" ht="11.5" x14ac:dyDescent="0.35">
      <c r="A40" s="552"/>
      <c r="B40" s="503"/>
      <c r="C40" s="504"/>
      <c r="D40" s="552"/>
      <c r="E40" s="503"/>
      <c r="F40" s="504"/>
      <c r="G40" s="24"/>
      <c r="H40" s="49">
        <f>'MASTER TABEL PK 2025'!K11</f>
        <v>0</v>
      </c>
    </row>
    <row r="41" spans="1:8" s="48" customFormat="1" ht="14.5" customHeight="1" x14ac:dyDescent="0.35">
      <c r="A41" s="483" t="e">
        <f>'MASTER TABEL 6.1 RENSTRA'!#REF!</f>
        <v>#REF!</v>
      </c>
      <c r="B41" s="483"/>
      <c r="C41" s="533"/>
      <c r="D41" s="483" t="e">
        <f>'MASTER TABEL 6.1 RENSTRA'!#REF!</f>
        <v>#REF!</v>
      </c>
      <c r="E41" s="483"/>
      <c r="F41" s="533"/>
      <c r="G41" s="57"/>
      <c r="H41" s="24"/>
    </row>
    <row r="42" spans="1:8" s="48" customFormat="1" ht="14.5" customHeight="1" x14ac:dyDescent="0.35">
      <c r="A42" s="46"/>
      <c r="B42" s="483" t="e">
        <f>'MASTER TABEL 6.1 RENSTRA'!#REF!</f>
        <v>#REF!</v>
      </c>
      <c r="C42" s="533"/>
      <c r="D42" s="46"/>
      <c r="E42" s="483" t="e">
        <f>'MASTER TABEL 6.1 RENSTRA'!#REF!</f>
        <v>#REF!</v>
      </c>
      <c r="F42" s="533"/>
      <c r="G42" s="57"/>
      <c r="H42" s="24"/>
    </row>
    <row r="43" spans="1:8" s="48" customFormat="1" ht="11.5" x14ac:dyDescent="0.35">
      <c r="A43" s="46"/>
      <c r="B43" s="46"/>
      <c r="C43" s="47" t="e">
        <f>'MASTER TABEL 6.1 RENSTRA'!#REF!</f>
        <v>#REF!</v>
      </c>
      <c r="D43" s="46"/>
      <c r="E43" s="46"/>
      <c r="F43" s="47" t="e">
        <f>'MASTER TABEL 6.1 RENSTRA'!#REF!</f>
        <v>#REF!</v>
      </c>
      <c r="G43" s="47"/>
      <c r="H43" s="24"/>
    </row>
    <row r="44" spans="1:8" s="48" customFormat="1" ht="11.5" x14ac:dyDescent="0.35">
      <c r="A44" s="46"/>
      <c r="B44" s="46"/>
      <c r="C44" s="47" t="e">
        <f>'MASTER TABEL 6.1 RENSTRA'!#REF!</f>
        <v>#REF!</v>
      </c>
      <c r="D44" s="46"/>
      <c r="E44" s="46"/>
      <c r="F44" s="47" t="e">
        <f>'MASTER TABEL 6.1 RENSTRA'!#REF!</f>
        <v>#REF!</v>
      </c>
      <c r="G44" s="47"/>
      <c r="H44" s="24"/>
    </row>
    <row r="45" spans="1:8" s="48" customFormat="1" ht="11.5" x14ac:dyDescent="0.35">
      <c r="A45" s="46"/>
      <c r="B45" s="46"/>
      <c r="C45" s="47" t="e">
        <f>'MASTER TABEL 6.1 RENSTRA'!#REF!</f>
        <v>#REF!</v>
      </c>
      <c r="D45" s="46"/>
      <c r="E45" s="46"/>
      <c r="F45" s="47" t="e">
        <f>'MASTER TABEL 6.1 RENSTRA'!#REF!</f>
        <v>#REF!</v>
      </c>
      <c r="G45" s="47"/>
      <c r="H45" s="24"/>
    </row>
    <row r="46" spans="1:8" s="48" customFormat="1" ht="11.5" x14ac:dyDescent="0.35">
      <c r="A46" s="46"/>
      <c r="B46" s="46"/>
      <c r="C46" s="47" t="e">
        <f>'MASTER TABEL 6.1 RENSTRA'!#REF!</f>
        <v>#REF!</v>
      </c>
      <c r="D46" s="46"/>
      <c r="E46" s="46"/>
      <c r="F46" s="47" t="e">
        <f>'MASTER TABEL 6.1 RENSTRA'!#REF!</f>
        <v>#REF!</v>
      </c>
      <c r="G46" s="47"/>
      <c r="H46" s="24"/>
    </row>
    <row r="47" spans="1:8" s="48" customFormat="1" ht="11.5" x14ac:dyDescent="0.35">
      <c r="A47" s="552"/>
      <c r="B47" s="503"/>
      <c r="C47" s="504"/>
      <c r="D47" s="552"/>
      <c r="E47" s="503"/>
      <c r="F47" s="504"/>
      <c r="G47" s="24"/>
      <c r="H47" s="49">
        <f>'MASTER TABEL PK 2025'!K12</f>
        <v>0</v>
      </c>
    </row>
    <row r="48" spans="1:8" s="48" customFormat="1" ht="14.5" customHeight="1" x14ac:dyDescent="0.35">
      <c r="A48" s="483" t="e">
        <f>'MASTER TABEL 6.1 RENSTRA'!#REF!</f>
        <v>#REF!</v>
      </c>
      <c r="B48" s="483"/>
      <c r="C48" s="533"/>
      <c r="D48" s="483" t="e">
        <f>'MASTER TABEL 6.1 RENSTRA'!#REF!</f>
        <v>#REF!</v>
      </c>
      <c r="E48" s="483"/>
      <c r="F48" s="533"/>
      <c r="G48" s="57"/>
      <c r="H48" s="24"/>
    </row>
    <row r="49" spans="1:8" s="48" customFormat="1" ht="14.5" customHeight="1" x14ac:dyDescent="0.35">
      <c r="A49" s="46"/>
      <c r="B49" s="483" t="e">
        <f>'MASTER TABEL 6.1 RENSTRA'!#REF!</f>
        <v>#REF!</v>
      </c>
      <c r="C49" s="533"/>
      <c r="D49" s="46"/>
      <c r="E49" s="483" t="e">
        <f>'MASTER TABEL 6.1 RENSTRA'!#REF!</f>
        <v>#REF!</v>
      </c>
      <c r="F49" s="533"/>
      <c r="G49" s="57"/>
      <c r="H49" s="24"/>
    </row>
    <row r="50" spans="1:8" s="48" customFormat="1" ht="11.5" x14ac:dyDescent="0.35">
      <c r="A50" s="46"/>
      <c r="B50" s="46"/>
      <c r="C50" s="47" t="e">
        <f>'MASTER TABEL 6.1 RENSTRA'!#REF!</f>
        <v>#REF!</v>
      </c>
      <c r="D50" s="46"/>
      <c r="E50" s="46"/>
      <c r="F50" s="47" t="e">
        <f>'MASTER TABEL 6.1 RENSTRA'!#REF!</f>
        <v>#REF!</v>
      </c>
      <c r="G50" s="47"/>
      <c r="H50" s="24"/>
    </row>
    <row r="51" spans="1:8" s="48" customFormat="1" ht="11.5" x14ac:dyDescent="0.35">
      <c r="A51" s="46"/>
      <c r="B51" s="46"/>
      <c r="C51" s="47" t="e">
        <f>'MASTER TABEL 6.1 RENSTRA'!#REF!</f>
        <v>#REF!</v>
      </c>
      <c r="D51" s="46"/>
      <c r="E51" s="46"/>
      <c r="F51" s="47" t="e">
        <f>'MASTER TABEL 6.1 RENSTRA'!#REF!</f>
        <v>#REF!</v>
      </c>
      <c r="G51" s="47"/>
      <c r="H51" s="24"/>
    </row>
    <row r="52" spans="1:8" s="48" customFormat="1" ht="11.5" x14ac:dyDescent="0.35">
      <c r="A52" s="46"/>
      <c r="B52" s="46"/>
      <c r="C52" s="47" t="e">
        <f>'MASTER TABEL 6.1 RENSTRA'!#REF!</f>
        <v>#REF!</v>
      </c>
      <c r="D52" s="46"/>
      <c r="E52" s="46"/>
      <c r="F52" s="47" t="e">
        <f>'MASTER TABEL 6.1 RENSTRA'!#REF!</f>
        <v>#REF!</v>
      </c>
      <c r="G52" s="47"/>
      <c r="H52" s="24"/>
    </row>
    <row r="53" spans="1:8" s="48" customFormat="1" ht="11.5" x14ac:dyDescent="0.35">
      <c r="A53" s="46"/>
      <c r="B53" s="46"/>
      <c r="C53" s="47" t="e">
        <f>'MASTER TABEL 6.1 RENSTRA'!#REF!</f>
        <v>#REF!</v>
      </c>
      <c r="D53" s="46"/>
      <c r="E53" s="46"/>
      <c r="F53" s="47" t="e">
        <f>'MASTER TABEL 6.1 RENSTRA'!#REF!</f>
        <v>#REF!</v>
      </c>
      <c r="G53" s="47"/>
      <c r="H53" s="24"/>
    </row>
    <row r="54" spans="1:8" s="48" customFormat="1" ht="11.5" x14ac:dyDescent="0.35">
      <c r="A54" s="552"/>
      <c r="B54" s="503"/>
      <c r="C54" s="504"/>
      <c r="D54" s="552"/>
      <c r="E54" s="503"/>
      <c r="F54" s="504"/>
      <c r="G54" s="24"/>
      <c r="H54" s="49">
        <f>'MASTER TABEL PK 2025'!K13</f>
        <v>0</v>
      </c>
    </row>
    <row r="55" spans="1:8" s="48" customFormat="1" ht="14.5" customHeight="1" x14ac:dyDescent="0.35">
      <c r="A55" s="483" t="e">
        <f>'MASTER TABEL 6.1 RENSTRA'!#REF!</f>
        <v>#REF!</v>
      </c>
      <c r="B55" s="483"/>
      <c r="C55" s="533"/>
      <c r="D55" s="483" t="e">
        <f>'MASTER TABEL 6.1 RENSTRA'!#REF!</f>
        <v>#REF!</v>
      </c>
      <c r="E55" s="483"/>
      <c r="F55" s="533"/>
      <c r="G55" s="57"/>
      <c r="H55" s="24"/>
    </row>
    <row r="56" spans="1:8" s="48" customFormat="1" ht="14.5" customHeight="1" x14ac:dyDescent="0.35">
      <c r="A56" s="46"/>
      <c r="B56" s="483" t="e">
        <f>'MASTER TABEL 6.1 RENSTRA'!#REF!</f>
        <v>#REF!</v>
      </c>
      <c r="C56" s="533"/>
      <c r="D56" s="46"/>
      <c r="E56" s="483" t="e">
        <f>'MASTER TABEL 6.1 RENSTRA'!#REF!</f>
        <v>#REF!</v>
      </c>
      <c r="F56" s="533"/>
      <c r="G56" s="57"/>
      <c r="H56" s="24"/>
    </row>
    <row r="57" spans="1:8" s="48" customFormat="1" ht="11.5" x14ac:dyDescent="0.35">
      <c r="A57" s="46"/>
      <c r="B57" s="46"/>
      <c r="C57" s="47" t="e">
        <f>'MASTER TABEL 6.1 RENSTRA'!#REF!</f>
        <v>#REF!</v>
      </c>
      <c r="D57" s="46"/>
      <c r="E57" s="46"/>
      <c r="F57" s="47" t="e">
        <f>'MASTER TABEL 6.1 RENSTRA'!#REF!</f>
        <v>#REF!</v>
      </c>
      <c r="G57" s="47"/>
      <c r="H57" s="24"/>
    </row>
    <row r="58" spans="1:8" s="48" customFormat="1" ht="11.5" x14ac:dyDescent="0.35">
      <c r="A58" s="46"/>
      <c r="B58" s="46"/>
      <c r="C58" s="47" t="e">
        <f>'MASTER TABEL 6.1 RENSTRA'!#REF!</f>
        <v>#REF!</v>
      </c>
      <c r="D58" s="46"/>
      <c r="E58" s="46"/>
      <c r="F58" s="47" t="e">
        <f>'MASTER TABEL 6.1 RENSTRA'!#REF!</f>
        <v>#REF!</v>
      </c>
      <c r="G58" s="47"/>
      <c r="H58" s="24"/>
    </row>
    <row r="59" spans="1:8" s="48" customFormat="1" ht="11.5" x14ac:dyDescent="0.35">
      <c r="A59" s="46"/>
      <c r="B59" s="46"/>
      <c r="C59" s="47" t="e">
        <f>'MASTER TABEL 6.1 RENSTRA'!#REF!</f>
        <v>#REF!</v>
      </c>
      <c r="D59" s="46"/>
      <c r="E59" s="46"/>
      <c r="F59" s="47" t="e">
        <f>'MASTER TABEL 6.1 RENSTRA'!#REF!</f>
        <v>#REF!</v>
      </c>
      <c r="G59" s="47"/>
      <c r="H59" s="24"/>
    </row>
    <row r="60" spans="1:8" s="48" customFormat="1" ht="11.5" x14ac:dyDescent="0.35">
      <c r="A60" s="46"/>
      <c r="B60" s="46"/>
      <c r="C60" s="47" t="e">
        <f>'MASTER TABEL 6.1 RENSTRA'!#REF!</f>
        <v>#REF!</v>
      </c>
      <c r="D60" s="46"/>
      <c r="E60" s="46"/>
      <c r="F60" s="47" t="e">
        <f>'MASTER TABEL 6.1 RENSTRA'!#REF!</f>
        <v>#REF!</v>
      </c>
      <c r="G60" s="47"/>
      <c r="H60" s="24"/>
    </row>
    <row r="61" spans="1:8" s="48" customFormat="1" ht="11.5" x14ac:dyDescent="0.35">
      <c r="A61" s="552"/>
      <c r="B61" s="503"/>
      <c r="C61" s="504"/>
      <c r="D61" s="552"/>
      <c r="E61" s="503"/>
      <c r="F61" s="504"/>
      <c r="G61" s="24"/>
      <c r="H61" s="49">
        <f>'MASTER TABEL PK 2025'!K15</f>
        <v>0</v>
      </c>
    </row>
    <row r="62" spans="1:8" s="48" customFormat="1" ht="14.5" customHeight="1" x14ac:dyDescent="0.35">
      <c r="A62" s="483" t="e">
        <f>'MASTER TABEL 6.1 RENSTRA'!#REF!</f>
        <v>#REF!</v>
      </c>
      <c r="B62" s="483"/>
      <c r="C62" s="533"/>
      <c r="D62" s="483" t="e">
        <f>'MASTER TABEL 6.1 RENSTRA'!#REF!</f>
        <v>#REF!</v>
      </c>
      <c r="E62" s="483"/>
      <c r="F62" s="533"/>
      <c r="G62" s="57"/>
      <c r="H62" s="24"/>
    </row>
    <row r="63" spans="1:8" s="48" customFormat="1" ht="14.5" customHeight="1" x14ac:dyDescent="0.35">
      <c r="A63" s="46"/>
      <c r="B63" s="483" t="e">
        <f>'MASTER TABEL 6.1 RENSTRA'!#REF!</f>
        <v>#REF!</v>
      </c>
      <c r="C63" s="533"/>
      <c r="D63" s="46"/>
      <c r="E63" s="483" t="e">
        <f>'MASTER TABEL 6.1 RENSTRA'!#REF!</f>
        <v>#REF!</v>
      </c>
      <c r="F63" s="533"/>
      <c r="G63" s="57"/>
      <c r="H63" s="24"/>
    </row>
    <row r="64" spans="1:8" s="48" customFormat="1" ht="11.5" x14ac:dyDescent="0.35">
      <c r="A64" s="46"/>
      <c r="B64" s="46"/>
      <c r="C64" s="47" t="e">
        <f>'MASTER TABEL 6.1 RENSTRA'!#REF!</f>
        <v>#REF!</v>
      </c>
      <c r="D64" s="46"/>
      <c r="E64" s="46"/>
      <c r="F64" s="47" t="e">
        <f>'MASTER TABEL 6.1 RENSTRA'!#REF!</f>
        <v>#REF!</v>
      </c>
      <c r="G64" s="47"/>
      <c r="H64" s="24"/>
    </row>
    <row r="65" spans="1:8" s="48" customFormat="1" ht="11.5" x14ac:dyDescent="0.35">
      <c r="A65" s="46"/>
      <c r="B65" s="46"/>
      <c r="C65" s="47" t="e">
        <f>'MASTER TABEL 6.1 RENSTRA'!#REF!</f>
        <v>#REF!</v>
      </c>
      <c r="D65" s="46"/>
      <c r="E65" s="46"/>
      <c r="F65" s="47" t="e">
        <f>'MASTER TABEL 6.1 RENSTRA'!#REF!</f>
        <v>#REF!</v>
      </c>
      <c r="G65" s="47"/>
      <c r="H65" s="24"/>
    </row>
    <row r="66" spans="1:8" s="48" customFormat="1" ht="11.5" x14ac:dyDescent="0.35">
      <c r="A66" s="46"/>
      <c r="B66" s="46"/>
      <c r="C66" s="47" t="e">
        <f>'MASTER TABEL 6.1 RENSTRA'!#REF!</f>
        <v>#REF!</v>
      </c>
      <c r="D66" s="46"/>
      <c r="E66" s="46"/>
      <c r="F66" s="47" t="e">
        <f>'MASTER TABEL 6.1 RENSTRA'!#REF!</f>
        <v>#REF!</v>
      </c>
      <c r="G66" s="47"/>
      <c r="H66" s="24"/>
    </row>
    <row r="67" spans="1:8" s="48" customFormat="1" ht="11.5" x14ac:dyDescent="0.35">
      <c r="A67" s="46"/>
      <c r="B67" s="46"/>
      <c r="C67" s="47" t="e">
        <f>'MASTER TABEL 6.1 RENSTRA'!#REF!</f>
        <v>#REF!</v>
      </c>
      <c r="D67" s="46"/>
      <c r="E67" s="46"/>
      <c r="F67" s="47" t="e">
        <f>'MASTER TABEL 6.1 RENSTRA'!#REF!</f>
        <v>#REF!</v>
      </c>
      <c r="G67" s="47"/>
      <c r="H67" s="24"/>
    </row>
    <row r="68" spans="1:8" s="48" customFormat="1" ht="11.5" x14ac:dyDescent="0.35">
      <c r="A68" s="552"/>
      <c r="B68" s="503"/>
      <c r="C68" s="504"/>
      <c r="D68" s="552"/>
      <c r="E68" s="503"/>
      <c r="F68" s="504"/>
      <c r="G68" s="24"/>
      <c r="H68" s="49">
        <f>'MASTER TABEL PK 2025'!K16</f>
        <v>0</v>
      </c>
    </row>
    <row r="69" spans="1:8" s="48" customFormat="1" ht="14.5" customHeight="1" x14ac:dyDescent="0.35">
      <c r="A69" s="483" t="e">
        <f>'MASTER TABEL 6.1 RENSTRA'!#REF!</f>
        <v>#REF!</v>
      </c>
      <c r="B69" s="483"/>
      <c r="C69" s="533"/>
      <c r="D69" s="483" t="e">
        <f>'MASTER TABEL 6.1 RENSTRA'!#REF!</f>
        <v>#REF!</v>
      </c>
      <c r="E69" s="483"/>
      <c r="F69" s="533"/>
      <c r="G69" s="57"/>
      <c r="H69" s="24"/>
    </row>
    <row r="70" spans="1:8" s="48" customFormat="1" ht="14.5" customHeight="1" x14ac:dyDescent="0.35">
      <c r="A70" s="46"/>
      <c r="B70" s="483" t="e">
        <f>'MASTER TABEL 6.1 RENSTRA'!#REF!</f>
        <v>#REF!</v>
      </c>
      <c r="C70" s="533"/>
      <c r="D70" s="46"/>
      <c r="E70" s="483" t="e">
        <f>'MASTER TABEL 6.1 RENSTRA'!#REF!</f>
        <v>#REF!</v>
      </c>
      <c r="F70" s="533"/>
      <c r="G70" s="57"/>
      <c r="H70" s="24"/>
    </row>
    <row r="71" spans="1:8" s="48" customFormat="1" ht="11.5" x14ac:dyDescent="0.35">
      <c r="A71" s="46"/>
      <c r="B71" s="46"/>
      <c r="C71" s="47" t="e">
        <f>'MASTER TABEL 6.1 RENSTRA'!#REF!</f>
        <v>#REF!</v>
      </c>
      <c r="D71" s="46"/>
      <c r="E71" s="46"/>
      <c r="F71" s="47" t="e">
        <f>'MASTER TABEL 6.1 RENSTRA'!#REF!</f>
        <v>#REF!</v>
      </c>
      <c r="G71" s="47"/>
      <c r="H71" s="24"/>
    </row>
    <row r="72" spans="1:8" s="48" customFormat="1" ht="11.5" x14ac:dyDescent="0.35">
      <c r="A72" s="46"/>
      <c r="B72" s="46"/>
      <c r="C72" s="47" t="e">
        <f>'MASTER TABEL 6.1 RENSTRA'!#REF!</f>
        <v>#REF!</v>
      </c>
      <c r="D72" s="46"/>
      <c r="E72" s="46"/>
      <c r="F72" s="47" t="e">
        <f>'MASTER TABEL 6.1 RENSTRA'!#REF!</f>
        <v>#REF!</v>
      </c>
      <c r="G72" s="47"/>
      <c r="H72" s="24"/>
    </row>
    <row r="73" spans="1:8" s="48" customFormat="1" ht="11.5" x14ac:dyDescent="0.35">
      <c r="A73" s="46"/>
      <c r="B73" s="46"/>
      <c r="C73" s="47" t="e">
        <f>'MASTER TABEL 6.1 RENSTRA'!#REF!</f>
        <v>#REF!</v>
      </c>
      <c r="D73" s="46"/>
      <c r="E73" s="46"/>
      <c r="F73" s="47" t="e">
        <f>'MASTER TABEL 6.1 RENSTRA'!#REF!</f>
        <v>#REF!</v>
      </c>
      <c r="G73" s="47"/>
      <c r="H73" s="24"/>
    </row>
    <row r="74" spans="1:8" s="48" customFormat="1" ht="11.5" x14ac:dyDescent="0.35">
      <c r="A74" s="46"/>
      <c r="B74" s="46"/>
      <c r="C74" s="47" t="e">
        <f>'MASTER TABEL 6.1 RENSTRA'!#REF!</f>
        <v>#REF!</v>
      </c>
      <c r="D74" s="46"/>
      <c r="E74" s="46"/>
      <c r="F74" s="47" t="e">
        <f>'MASTER TABEL 6.1 RENSTRA'!#REF!</f>
        <v>#REF!</v>
      </c>
      <c r="G74" s="47"/>
      <c r="H74" s="24"/>
    </row>
    <row r="75" spans="1:8" s="48" customFormat="1" ht="11.5" x14ac:dyDescent="0.35">
      <c r="A75" s="552"/>
      <c r="B75" s="503"/>
      <c r="C75" s="504"/>
      <c r="D75" s="552"/>
      <c r="E75" s="503"/>
      <c r="F75" s="504"/>
      <c r="G75" s="24"/>
      <c r="H75" s="49">
        <f>'MASTER TABEL PK 2025'!K17</f>
        <v>0</v>
      </c>
    </row>
    <row r="76" spans="1:8" s="48" customFormat="1" ht="14.5" customHeight="1" x14ac:dyDescent="0.35">
      <c r="A76" s="483" t="e">
        <f>'MASTER TABEL 6.1 RENSTRA'!#REF!</f>
        <v>#REF!</v>
      </c>
      <c r="B76" s="483"/>
      <c r="C76" s="533"/>
      <c r="D76" s="483" t="e">
        <f>'MASTER TABEL 6.1 RENSTRA'!#REF!</f>
        <v>#REF!</v>
      </c>
      <c r="E76" s="483"/>
      <c r="F76" s="533"/>
      <c r="G76" s="57"/>
      <c r="H76" s="24"/>
    </row>
    <row r="77" spans="1:8" s="48" customFormat="1" ht="14.5" customHeight="1" x14ac:dyDescent="0.35">
      <c r="A77" s="46"/>
      <c r="B77" s="483" t="e">
        <f>'MASTER TABEL 6.1 RENSTRA'!#REF!</f>
        <v>#REF!</v>
      </c>
      <c r="C77" s="533"/>
      <c r="D77" s="46"/>
      <c r="E77" s="483" t="e">
        <f>'MASTER TABEL 6.1 RENSTRA'!#REF!</f>
        <v>#REF!</v>
      </c>
      <c r="F77" s="533"/>
      <c r="G77" s="57"/>
      <c r="H77" s="24"/>
    </row>
    <row r="78" spans="1:8" s="48" customFormat="1" ht="11.5" x14ac:dyDescent="0.35">
      <c r="A78" s="46"/>
      <c r="B78" s="46"/>
      <c r="C78" s="47" t="e">
        <f>'MASTER TABEL 6.1 RENSTRA'!#REF!</f>
        <v>#REF!</v>
      </c>
      <c r="D78" s="46"/>
      <c r="E78" s="46"/>
      <c r="F78" s="47" t="e">
        <f>'MASTER TABEL 6.1 RENSTRA'!#REF!</f>
        <v>#REF!</v>
      </c>
      <c r="G78" s="47"/>
      <c r="H78" s="24"/>
    </row>
    <row r="79" spans="1:8" s="48" customFormat="1" ht="11.5" x14ac:dyDescent="0.35">
      <c r="A79" s="46"/>
      <c r="B79" s="46"/>
      <c r="C79" s="47" t="e">
        <f>'MASTER TABEL 6.1 RENSTRA'!#REF!</f>
        <v>#REF!</v>
      </c>
      <c r="D79" s="46"/>
      <c r="E79" s="46"/>
      <c r="F79" s="47" t="e">
        <f>'MASTER TABEL 6.1 RENSTRA'!#REF!</f>
        <v>#REF!</v>
      </c>
      <c r="G79" s="47"/>
      <c r="H79" s="24"/>
    </row>
    <row r="80" spans="1:8" s="48" customFormat="1" ht="11.5" x14ac:dyDescent="0.35">
      <c r="A80" s="46"/>
      <c r="B80" s="46"/>
      <c r="C80" s="47" t="e">
        <f>'MASTER TABEL 6.1 RENSTRA'!#REF!</f>
        <v>#REF!</v>
      </c>
      <c r="D80" s="46"/>
      <c r="E80" s="46"/>
      <c r="F80" s="47" t="e">
        <f>'MASTER TABEL 6.1 RENSTRA'!#REF!</f>
        <v>#REF!</v>
      </c>
      <c r="G80" s="47"/>
      <c r="H80" s="24"/>
    </row>
    <row r="81" spans="1:8" s="48" customFormat="1" ht="11.5" x14ac:dyDescent="0.35">
      <c r="A81" s="46"/>
      <c r="B81" s="46"/>
      <c r="C81" s="47" t="e">
        <f>'MASTER TABEL 6.1 RENSTRA'!#REF!</f>
        <v>#REF!</v>
      </c>
      <c r="D81" s="46"/>
      <c r="E81" s="46"/>
      <c r="F81" s="47" t="e">
        <f>'MASTER TABEL 6.1 RENSTRA'!#REF!</f>
        <v>#REF!</v>
      </c>
      <c r="G81" s="47"/>
      <c r="H81" s="24"/>
    </row>
    <row r="82" spans="1:8" s="48" customFormat="1" ht="11.5" x14ac:dyDescent="0.35">
      <c r="A82" s="552"/>
      <c r="B82" s="503"/>
      <c r="C82" s="504"/>
      <c r="D82" s="552"/>
      <c r="E82" s="503"/>
      <c r="F82" s="504"/>
      <c r="G82" s="24"/>
      <c r="H82" s="49">
        <f>'MASTER TABEL PK 2025'!K18</f>
        <v>0</v>
      </c>
    </row>
    <row r="83" spans="1:8" s="48" customFormat="1" ht="14.5" customHeight="1" x14ac:dyDescent="0.35">
      <c r="A83" s="483" t="e">
        <f>'MASTER TABEL 6.1 RENSTRA'!#REF!</f>
        <v>#REF!</v>
      </c>
      <c r="B83" s="483"/>
      <c r="C83" s="533"/>
      <c r="D83" s="483" t="e">
        <f>'MASTER TABEL 6.1 RENSTRA'!#REF!</f>
        <v>#REF!</v>
      </c>
      <c r="E83" s="483"/>
      <c r="F83" s="533"/>
      <c r="G83" s="57"/>
      <c r="H83" s="24"/>
    </row>
    <row r="84" spans="1:8" s="48" customFormat="1" ht="14.5" customHeight="1" x14ac:dyDescent="0.35">
      <c r="A84" s="46"/>
      <c r="B84" s="483" t="e">
        <f>'MASTER TABEL 6.1 RENSTRA'!#REF!</f>
        <v>#REF!</v>
      </c>
      <c r="C84" s="533"/>
      <c r="D84" s="46"/>
      <c r="E84" s="483" t="e">
        <f>'MASTER TABEL 6.1 RENSTRA'!#REF!</f>
        <v>#REF!</v>
      </c>
      <c r="F84" s="533"/>
      <c r="G84" s="57"/>
      <c r="H84" s="24"/>
    </row>
    <row r="85" spans="1:8" s="48" customFormat="1" ht="11.5" x14ac:dyDescent="0.35">
      <c r="A85" s="46"/>
      <c r="B85" s="46"/>
      <c r="C85" s="47" t="e">
        <f>'MASTER TABEL 6.1 RENSTRA'!#REF!</f>
        <v>#REF!</v>
      </c>
      <c r="D85" s="46"/>
      <c r="E85" s="46"/>
      <c r="F85" s="47" t="e">
        <f>'MASTER TABEL 6.1 RENSTRA'!#REF!</f>
        <v>#REF!</v>
      </c>
      <c r="G85" s="47"/>
      <c r="H85" s="24"/>
    </row>
    <row r="86" spans="1:8" s="48" customFormat="1" ht="11.5" x14ac:dyDescent="0.35">
      <c r="A86" s="46"/>
      <c r="B86" s="46"/>
      <c r="C86" s="47" t="e">
        <f>'MASTER TABEL 6.1 RENSTRA'!#REF!</f>
        <v>#REF!</v>
      </c>
      <c r="D86" s="46"/>
      <c r="E86" s="46"/>
      <c r="F86" s="47" t="e">
        <f>'MASTER TABEL 6.1 RENSTRA'!#REF!</f>
        <v>#REF!</v>
      </c>
      <c r="G86" s="47"/>
      <c r="H86" s="24"/>
    </row>
    <row r="87" spans="1:8" s="48" customFormat="1" ht="11.5" x14ac:dyDescent="0.35">
      <c r="A87" s="46"/>
      <c r="B87" s="46"/>
      <c r="C87" s="47" t="e">
        <f>'MASTER TABEL 6.1 RENSTRA'!#REF!</f>
        <v>#REF!</v>
      </c>
      <c r="D87" s="46"/>
      <c r="E87" s="46"/>
      <c r="F87" s="47" t="e">
        <f>'MASTER TABEL 6.1 RENSTRA'!#REF!</f>
        <v>#REF!</v>
      </c>
      <c r="G87" s="47"/>
      <c r="H87" s="24"/>
    </row>
    <row r="88" spans="1:8" s="48" customFormat="1" ht="11.5" x14ac:dyDescent="0.35">
      <c r="A88" s="46"/>
      <c r="B88" s="46"/>
      <c r="C88" s="47" t="e">
        <f>'MASTER TABEL 6.1 RENSTRA'!#REF!</f>
        <v>#REF!</v>
      </c>
      <c r="D88" s="46"/>
      <c r="E88" s="46"/>
      <c r="F88" s="47" t="e">
        <f>'MASTER TABEL 6.1 RENSTRA'!#REF!</f>
        <v>#REF!</v>
      </c>
      <c r="G88" s="47"/>
      <c r="H88" s="24"/>
    </row>
    <row r="89" spans="1:8" s="48" customFormat="1" ht="11.5" x14ac:dyDescent="0.35">
      <c r="A89" s="552"/>
      <c r="B89" s="503"/>
      <c r="C89" s="504"/>
      <c r="D89" s="552"/>
      <c r="E89" s="503"/>
      <c r="F89" s="504"/>
      <c r="G89" s="24"/>
      <c r="H89" s="49">
        <f>'MASTER TABEL PK 2025'!K20</f>
        <v>0</v>
      </c>
    </row>
    <row r="90" spans="1:8" s="48" customFormat="1" ht="14.5" customHeight="1" x14ac:dyDescent="0.35">
      <c r="A90" s="483" t="e">
        <f>'MASTER TABEL 6.1 RENSTRA'!#REF!</f>
        <v>#REF!</v>
      </c>
      <c r="B90" s="483"/>
      <c r="C90" s="533"/>
      <c r="D90" s="483" t="e">
        <f>'MASTER TABEL 6.1 RENSTRA'!#REF!</f>
        <v>#REF!</v>
      </c>
      <c r="E90" s="483"/>
      <c r="F90" s="533"/>
      <c r="G90" s="57"/>
      <c r="H90" s="24"/>
    </row>
    <row r="91" spans="1:8" s="48" customFormat="1" ht="14.5" customHeight="1" x14ac:dyDescent="0.35">
      <c r="A91" s="46"/>
      <c r="B91" s="483" t="e">
        <f>'MASTER TABEL 6.1 RENSTRA'!#REF!</f>
        <v>#REF!</v>
      </c>
      <c r="C91" s="533"/>
      <c r="D91" s="46"/>
      <c r="E91" s="483" t="e">
        <f>'MASTER TABEL 6.1 RENSTRA'!#REF!</f>
        <v>#REF!</v>
      </c>
      <c r="F91" s="533"/>
      <c r="G91" s="57"/>
      <c r="H91" s="24"/>
    </row>
    <row r="92" spans="1:8" s="48" customFormat="1" ht="11.5" x14ac:dyDescent="0.35">
      <c r="A92" s="46"/>
      <c r="B92" s="46"/>
      <c r="C92" s="47" t="e">
        <f>'MASTER TABEL 6.1 RENSTRA'!#REF!</f>
        <v>#REF!</v>
      </c>
      <c r="D92" s="46"/>
      <c r="E92" s="46"/>
      <c r="F92" s="47" t="e">
        <f>'MASTER TABEL 6.1 RENSTRA'!#REF!</f>
        <v>#REF!</v>
      </c>
      <c r="G92" s="47"/>
      <c r="H92" s="24"/>
    </row>
    <row r="93" spans="1:8" s="48" customFormat="1" ht="11.5" x14ac:dyDescent="0.35">
      <c r="A93" s="46"/>
      <c r="B93" s="46"/>
      <c r="C93" s="47" t="e">
        <f>'MASTER TABEL 6.1 RENSTRA'!#REF!</f>
        <v>#REF!</v>
      </c>
      <c r="D93" s="46"/>
      <c r="E93" s="46"/>
      <c r="F93" s="47" t="e">
        <f>'MASTER TABEL 6.1 RENSTRA'!#REF!</f>
        <v>#REF!</v>
      </c>
      <c r="G93" s="47"/>
      <c r="H93" s="24"/>
    </row>
    <row r="94" spans="1:8" s="48" customFormat="1" ht="11.5" x14ac:dyDescent="0.35">
      <c r="A94" s="46"/>
      <c r="B94" s="46"/>
      <c r="C94" s="47" t="e">
        <f>'MASTER TABEL 6.1 RENSTRA'!#REF!</f>
        <v>#REF!</v>
      </c>
      <c r="D94" s="46"/>
      <c r="E94" s="46"/>
      <c r="F94" s="47" t="e">
        <f>'MASTER TABEL 6.1 RENSTRA'!#REF!</f>
        <v>#REF!</v>
      </c>
      <c r="G94" s="47"/>
      <c r="H94" s="24"/>
    </row>
    <row r="95" spans="1:8" s="48" customFormat="1" ht="11.5" x14ac:dyDescent="0.35">
      <c r="A95" s="46"/>
      <c r="B95" s="46"/>
      <c r="C95" s="47" t="e">
        <f>'MASTER TABEL 6.1 RENSTRA'!#REF!</f>
        <v>#REF!</v>
      </c>
      <c r="D95" s="46"/>
      <c r="E95" s="46"/>
      <c r="F95" s="47" t="e">
        <f>'MASTER TABEL 6.1 RENSTRA'!#REF!</f>
        <v>#REF!</v>
      </c>
      <c r="G95" s="47"/>
      <c r="H95" s="24"/>
    </row>
    <row r="96" spans="1:8" s="48" customFormat="1" ht="11.5" x14ac:dyDescent="0.35">
      <c r="A96" s="552"/>
      <c r="B96" s="503"/>
      <c r="C96" s="504"/>
      <c r="D96" s="552"/>
      <c r="E96" s="503"/>
      <c r="F96" s="504"/>
      <c r="G96" s="24"/>
      <c r="H96" s="49">
        <f>'MASTER TABEL PK 2025'!K21</f>
        <v>0</v>
      </c>
    </row>
    <row r="97" spans="1:8" s="48" customFormat="1" ht="14.5" customHeight="1" x14ac:dyDescent="0.35">
      <c r="A97" s="483" t="e">
        <f>'MASTER TABEL 6.1 RENSTRA'!#REF!</f>
        <v>#REF!</v>
      </c>
      <c r="B97" s="483"/>
      <c r="C97" s="533"/>
      <c r="D97" s="483" t="e">
        <f>'MASTER TABEL 6.1 RENSTRA'!#REF!</f>
        <v>#REF!</v>
      </c>
      <c r="E97" s="483"/>
      <c r="F97" s="533"/>
      <c r="G97" s="57"/>
      <c r="H97" s="24"/>
    </row>
    <row r="98" spans="1:8" s="48" customFormat="1" ht="14.5" customHeight="1" x14ac:dyDescent="0.35">
      <c r="A98" s="46"/>
      <c r="B98" s="483" t="e">
        <f>'MASTER TABEL 6.1 RENSTRA'!#REF!</f>
        <v>#REF!</v>
      </c>
      <c r="C98" s="533"/>
      <c r="D98" s="46"/>
      <c r="E98" s="483" t="e">
        <f>'MASTER TABEL 6.1 RENSTRA'!#REF!</f>
        <v>#REF!</v>
      </c>
      <c r="F98" s="533"/>
      <c r="G98" s="57"/>
      <c r="H98" s="24"/>
    </row>
    <row r="99" spans="1:8" s="48" customFormat="1" ht="11.5" x14ac:dyDescent="0.35">
      <c r="A99" s="46"/>
      <c r="B99" s="46"/>
      <c r="C99" s="47" t="e">
        <f>'MASTER TABEL 6.1 RENSTRA'!#REF!</f>
        <v>#REF!</v>
      </c>
      <c r="D99" s="46"/>
      <c r="E99" s="46"/>
      <c r="F99" s="47" t="e">
        <f>'MASTER TABEL 6.1 RENSTRA'!#REF!</f>
        <v>#REF!</v>
      </c>
      <c r="G99" s="47"/>
      <c r="H99" s="24"/>
    </row>
    <row r="100" spans="1:8" s="48" customFormat="1" ht="11.5" x14ac:dyDescent="0.35">
      <c r="A100" s="46"/>
      <c r="B100" s="46"/>
      <c r="C100" s="47" t="e">
        <f>'MASTER TABEL 6.1 RENSTRA'!#REF!</f>
        <v>#REF!</v>
      </c>
      <c r="D100" s="46"/>
      <c r="E100" s="46"/>
      <c r="F100" s="47" t="e">
        <f>'MASTER TABEL 6.1 RENSTRA'!#REF!</f>
        <v>#REF!</v>
      </c>
      <c r="G100" s="47"/>
      <c r="H100" s="24"/>
    </row>
    <row r="101" spans="1:8" s="48" customFormat="1" ht="11.5" x14ac:dyDescent="0.35">
      <c r="A101" s="46"/>
      <c r="B101" s="46"/>
      <c r="C101" s="47" t="e">
        <f>'MASTER TABEL 6.1 RENSTRA'!#REF!</f>
        <v>#REF!</v>
      </c>
      <c r="D101" s="46"/>
      <c r="E101" s="46"/>
      <c r="F101" s="47" t="e">
        <f>'MASTER TABEL 6.1 RENSTRA'!#REF!</f>
        <v>#REF!</v>
      </c>
      <c r="G101" s="47"/>
      <c r="H101" s="24"/>
    </row>
    <row r="102" spans="1:8" s="48" customFormat="1" ht="11.5" x14ac:dyDescent="0.35">
      <c r="A102" s="46"/>
      <c r="B102" s="46"/>
      <c r="C102" s="47" t="e">
        <f>'MASTER TABEL 6.1 RENSTRA'!#REF!</f>
        <v>#REF!</v>
      </c>
      <c r="D102" s="46"/>
      <c r="E102" s="46"/>
      <c r="F102" s="47" t="e">
        <f>'MASTER TABEL 6.1 RENSTRA'!#REF!</f>
        <v>#REF!</v>
      </c>
      <c r="G102" s="47"/>
      <c r="H102" s="24"/>
    </row>
    <row r="103" spans="1:8" s="48" customFormat="1" ht="11.5" x14ac:dyDescent="0.35">
      <c r="A103" s="552"/>
      <c r="B103" s="503"/>
      <c r="C103" s="504"/>
      <c r="D103" s="552"/>
      <c r="E103" s="503"/>
      <c r="F103" s="504"/>
      <c r="G103" s="24"/>
      <c r="H103" s="49">
        <f>'MASTER TABEL PK 2025'!K22</f>
        <v>0</v>
      </c>
    </row>
    <row r="104" spans="1:8" s="48" customFormat="1" ht="14.5" customHeight="1" x14ac:dyDescent="0.35">
      <c r="A104" s="483" t="e">
        <f>'MASTER TABEL 6.1 RENSTRA'!#REF!</f>
        <v>#REF!</v>
      </c>
      <c r="B104" s="483"/>
      <c r="C104" s="533"/>
      <c r="D104" s="483" t="e">
        <f>'MASTER TABEL 6.1 RENSTRA'!#REF!</f>
        <v>#REF!</v>
      </c>
      <c r="E104" s="483"/>
      <c r="F104" s="533"/>
      <c r="G104" s="57"/>
      <c r="H104" s="24"/>
    </row>
    <row r="105" spans="1:8" s="48" customFormat="1" ht="14.5" customHeight="1" x14ac:dyDescent="0.35">
      <c r="A105" s="46"/>
      <c r="B105" s="483" t="e">
        <f>'MASTER TABEL 6.1 RENSTRA'!#REF!</f>
        <v>#REF!</v>
      </c>
      <c r="C105" s="533"/>
      <c r="D105" s="46"/>
      <c r="E105" s="483" t="e">
        <f>'MASTER TABEL 6.1 RENSTRA'!#REF!</f>
        <v>#REF!</v>
      </c>
      <c r="F105" s="533"/>
      <c r="G105" s="57"/>
      <c r="H105" s="24"/>
    </row>
    <row r="106" spans="1:8" s="48" customFormat="1" ht="11.5" x14ac:dyDescent="0.35">
      <c r="A106" s="46"/>
      <c r="B106" s="46"/>
      <c r="C106" s="47" t="e">
        <f>'MASTER TABEL 6.1 RENSTRA'!#REF!</f>
        <v>#REF!</v>
      </c>
      <c r="D106" s="46"/>
      <c r="E106" s="46"/>
      <c r="F106" s="47" t="e">
        <f>'MASTER TABEL 6.1 RENSTRA'!#REF!</f>
        <v>#REF!</v>
      </c>
      <c r="G106" s="47"/>
      <c r="H106" s="24"/>
    </row>
    <row r="107" spans="1:8" s="48" customFormat="1" ht="11.5" x14ac:dyDescent="0.35">
      <c r="A107" s="46"/>
      <c r="B107" s="46"/>
      <c r="C107" s="47" t="e">
        <f>'MASTER TABEL 6.1 RENSTRA'!#REF!</f>
        <v>#REF!</v>
      </c>
      <c r="D107" s="46"/>
      <c r="E107" s="46"/>
      <c r="F107" s="47" t="e">
        <f>'MASTER TABEL 6.1 RENSTRA'!#REF!</f>
        <v>#REF!</v>
      </c>
      <c r="G107" s="47"/>
      <c r="H107" s="24"/>
    </row>
    <row r="108" spans="1:8" s="48" customFormat="1" ht="11.5" x14ac:dyDescent="0.35">
      <c r="A108" s="46"/>
      <c r="B108" s="46"/>
      <c r="C108" s="47" t="e">
        <f>'MASTER TABEL 6.1 RENSTRA'!#REF!</f>
        <v>#REF!</v>
      </c>
      <c r="D108" s="46"/>
      <c r="E108" s="46"/>
      <c r="F108" s="47" t="e">
        <f>'MASTER TABEL 6.1 RENSTRA'!#REF!</f>
        <v>#REF!</v>
      </c>
      <c r="G108" s="47"/>
      <c r="H108" s="24"/>
    </row>
    <row r="109" spans="1:8" s="48" customFormat="1" ht="11.5" x14ac:dyDescent="0.35">
      <c r="A109" s="46"/>
      <c r="B109" s="46"/>
      <c r="C109" s="47" t="e">
        <f>'MASTER TABEL 6.1 RENSTRA'!#REF!</f>
        <v>#REF!</v>
      </c>
      <c r="D109" s="46"/>
      <c r="E109" s="46"/>
      <c r="F109" s="47" t="e">
        <f>'MASTER TABEL 6.1 RENSTRA'!#REF!</f>
        <v>#REF!</v>
      </c>
      <c r="G109" s="47"/>
      <c r="H109" s="24"/>
    </row>
    <row r="110" spans="1:8" s="48" customFormat="1" ht="11.5" x14ac:dyDescent="0.35">
      <c r="A110" s="552"/>
      <c r="B110" s="503"/>
      <c r="C110" s="504"/>
      <c r="D110" s="552"/>
      <c r="E110" s="503"/>
      <c r="F110" s="504"/>
      <c r="G110" s="24"/>
      <c r="H110" s="49">
        <f>'MASTER TABEL PK 2025'!K23</f>
        <v>0</v>
      </c>
    </row>
    <row r="111" spans="1:8" s="48" customFormat="1" ht="14.5" customHeight="1" x14ac:dyDescent="0.35">
      <c r="A111" s="483" t="e">
        <f>'MASTER TABEL 6.1 RENSTRA'!#REF!</f>
        <v>#REF!</v>
      </c>
      <c r="B111" s="483"/>
      <c r="C111" s="533"/>
      <c r="D111" s="483" t="e">
        <f>'MASTER TABEL 6.1 RENSTRA'!#REF!</f>
        <v>#REF!</v>
      </c>
      <c r="E111" s="483"/>
      <c r="F111" s="533"/>
      <c r="G111" s="57"/>
      <c r="H111" s="24"/>
    </row>
    <row r="112" spans="1:8" s="48" customFormat="1" ht="14.5" customHeight="1" x14ac:dyDescent="0.35">
      <c r="A112" s="46"/>
      <c r="B112" s="483" t="e">
        <f>'MASTER TABEL 6.1 RENSTRA'!#REF!</f>
        <v>#REF!</v>
      </c>
      <c r="C112" s="533"/>
      <c r="D112" s="46"/>
      <c r="E112" s="483" t="e">
        <f>'MASTER TABEL 6.1 RENSTRA'!#REF!</f>
        <v>#REF!</v>
      </c>
      <c r="F112" s="533"/>
      <c r="G112" s="57"/>
      <c r="H112" s="24"/>
    </row>
    <row r="113" spans="1:8" s="48" customFormat="1" ht="11.5" x14ac:dyDescent="0.35">
      <c r="A113" s="46"/>
      <c r="B113" s="46"/>
      <c r="C113" s="47" t="e">
        <f>'MASTER TABEL 6.1 RENSTRA'!#REF!</f>
        <v>#REF!</v>
      </c>
      <c r="D113" s="46"/>
      <c r="E113" s="46"/>
      <c r="F113" s="47" t="e">
        <f>'MASTER TABEL 6.1 RENSTRA'!#REF!</f>
        <v>#REF!</v>
      </c>
      <c r="G113" s="47"/>
      <c r="H113" s="24"/>
    </row>
    <row r="114" spans="1:8" s="48" customFormat="1" ht="11.5" x14ac:dyDescent="0.35">
      <c r="A114" s="46"/>
      <c r="B114" s="46"/>
      <c r="C114" s="47" t="e">
        <f>'MASTER TABEL 6.1 RENSTRA'!#REF!</f>
        <v>#REF!</v>
      </c>
      <c r="D114" s="46"/>
      <c r="E114" s="46"/>
      <c r="F114" s="47" t="e">
        <f>'MASTER TABEL 6.1 RENSTRA'!#REF!</f>
        <v>#REF!</v>
      </c>
      <c r="G114" s="47"/>
      <c r="H114" s="24"/>
    </row>
    <row r="115" spans="1:8" s="48" customFormat="1" ht="11.5" x14ac:dyDescent="0.35">
      <c r="A115" s="46"/>
      <c r="B115" s="46"/>
      <c r="C115" s="47" t="e">
        <f>'MASTER TABEL 6.1 RENSTRA'!#REF!</f>
        <v>#REF!</v>
      </c>
      <c r="D115" s="46"/>
      <c r="E115" s="46"/>
      <c r="F115" s="47" t="e">
        <f>'MASTER TABEL 6.1 RENSTRA'!#REF!</f>
        <v>#REF!</v>
      </c>
      <c r="G115" s="47"/>
      <c r="H115" s="24"/>
    </row>
    <row r="116" spans="1:8" s="48" customFormat="1" ht="11.5" x14ac:dyDescent="0.35">
      <c r="A116" s="46"/>
      <c r="B116" s="46"/>
      <c r="C116" s="47" t="e">
        <f>'MASTER TABEL 6.1 RENSTRA'!#REF!</f>
        <v>#REF!</v>
      </c>
      <c r="D116" s="46"/>
      <c r="E116" s="46"/>
      <c r="F116" s="47" t="e">
        <f>'MASTER TABEL 6.1 RENSTRA'!#REF!</f>
        <v>#REF!</v>
      </c>
      <c r="G116" s="47"/>
      <c r="H116" s="24"/>
    </row>
    <row r="117" spans="1:8" s="48" customFormat="1" ht="11.5" x14ac:dyDescent="0.35">
      <c r="A117" s="552"/>
      <c r="B117" s="503"/>
      <c r="C117" s="504"/>
      <c r="D117" s="552"/>
      <c r="E117" s="503"/>
      <c r="F117" s="504"/>
      <c r="G117" s="24"/>
      <c r="H117" s="49">
        <f>'MASTER TABEL PK 2025'!K25</f>
        <v>0</v>
      </c>
    </row>
    <row r="118" spans="1:8" s="48" customFormat="1" ht="14.5" customHeight="1" x14ac:dyDescent="0.35">
      <c r="A118" s="483" t="e">
        <f>'MASTER TABEL 6.1 RENSTRA'!#REF!</f>
        <v>#REF!</v>
      </c>
      <c r="B118" s="483"/>
      <c r="C118" s="533"/>
      <c r="D118" s="483" t="e">
        <f>'MASTER TABEL 6.1 RENSTRA'!#REF!</f>
        <v>#REF!</v>
      </c>
      <c r="E118" s="483"/>
      <c r="F118" s="533"/>
      <c r="G118" s="57"/>
      <c r="H118" s="24"/>
    </row>
    <row r="119" spans="1:8" s="48" customFormat="1" ht="14.5" customHeight="1" x14ac:dyDescent="0.35">
      <c r="A119" s="46"/>
      <c r="B119" s="483" t="e">
        <f>'MASTER TABEL 6.1 RENSTRA'!#REF!</f>
        <v>#REF!</v>
      </c>
      <c r="C119" s="533"/>
      <c r="D119" s="46"/>
      <c r="E119" s="483" t="e">
        <f>'MASTER TABEL 6.1 RENSTRA'!#REF!</f>
        <v>#REF!</v>
      </c>
      <c r="F119" s="533"/>
      <c r="G119" s="57"/>
      <c r="H119" s="24"/>
    </row>
    <row r="120" spans="1:8" s="48" customFormat="1" ht="11.5" x14ac:dyDescent="0.35">
      <c r="A120" s="46"/>
      <c r="B120" s="46"/>
      <c r="C120" s="47" t="e">
        <f>'MASTER TABEL 6.1 RENSTRA'!#REF!</f>
        <v>#REF!</v>
      </c>
      <c r="D120" s="46"/>
      <c r="E120" s="46"/>
      <c r="F120" s="47" t="e">
        <f>'MASTER TABEL 6.1 RENSTRA'!#REF!</f>
        <v>#REF!</v>
      </c>
      <c r="G120" s="47"/>
      <c r="H120" s="24"/>
    </row>
    <row r="121" spans="1:8" s="48" customFormat="1" ht="11.5" x14ac:dyDescent="0.35">
      <c r="A121" s="46"/>
      <c r="B121" s="46"/>
      <c r="C121" s="47" t="e">
        <f>'MASTER TABEL 6.1 RENSTRA'!#REF!</f>
        <v>#REF!</v>
      </c>
      <c r="D121" s="46"/>
      <c r="E121" s="46"/>
      <c r="F121" s="47" t="e">
        <f>'MASTER TABEL 6.1 RENSTRA'!#REF!</f>
        <v>#REF!</v>
      </c>
      <c r="G121" s="47"/>
      <c r="H121" s="24"/>
    </row>
    <row r="122" spans="1:8" s="48" customFormat="1" ht="11.5" x14ac:dyDescent="0.35">
      <c r="A122" s="46"/>
      <c r="B122" s="46"/>
      <c r="C122" s="47" t="e">
        <f>'MASTER TABEL 6.1 RENSTRA'!#REF!</f>
        <v>#REF!</v>
      </c>
      <c r="D122" s="46"/>
      <c r="E122" s="46"/>
      <c r="F122" s="47" t="e">
        <f>'MASTER TABEL 6.1 RENSTRA'!#REF!</f>
        <v>#REF!</v>
      </c>
      <c r="G122" s="47"/>
      <c r="H122" s="24"/>
    </row>
    <row r="123" spans="1:8" s="48" customFormat="1" ht="11.5" x14ac:dyDescent="0.35">
      <c r="A123" s="46"/>
      <c r="B123" s="46"/>
      <c r="C123" s="47" t="e">
        <f>'MASTER TABEL 6.1 RENSTRA'!#REF!</f>
        <v>#REF!</v>
      </c>
      <c r="D123" s="46"/>
      <c r="E123" s="46"/>
      <c r="F123" s="47" t="e">
        <f>'MASTER TABEL 6.1 RENSTRA'!#REF!</f>
        <v>#REF!</v>
      </c>
      <c r="G123" s="47"/>
      <c r="H123" s="24"/>
    </row>
    <row r="124" spans="1:8" s="48" customFormat="1" ht="11.5" x14ac:dyDescent="0.35">
      <c r="A124" s="552"/>
      <c r="B124" s="503"/>
      <c r="C124" s="504"/>
      <c r="D124" s="552"/>
      <c r="E124" s="503"/>
      <c r="F124" s="504"/>
      <c r="G124" s="24"/>
      <c r="H124" s="49">
        <f>'MASTER TABEL PK 2025'!K26</f>
        <v>0</v>
      </c>
    </row>
    <row r="125" spans="1:8" s="48" customFormat="1" ht="14.5" customHeight="1" x14ac:dyDescent="0.35">
      <c r="A125" s="483" t="e">
        <f>'MASTER TABEL 6.1 RENSTRA'!#REF!</f>
        <v>#REF!</v>
      </c>
      <c r="B125" s="483"/>
      <c r="C125" s="533"/>
      <c r="D125" s="483" t="e">
        <f>'MASTER TABEL 6.1 RENSTRA'!#REF!</f>
        <v>#REF!</v>
      </c>
      <c r="E125" s="483"/>
      <c r="F125" s="533"/>
      <c r="G125" s="57"/>
      <c r="H125" s="24"/>
    </row>
    <row r="126" spans="1:8" s="48" customFormat="1" ht="14.5" customHeight="1" x14ac:dyDescent="0.35">
      <c r="A126" s="46"/>
      <c r="B126" s="483" t="e">
        <f>'MASTER TABEL 6.1 RENSTRA'!#REF!</f>
        <v>#REF!</v>
      </c>
      <c r="C126" s="533"/>
      <c r="D126" s="46"/>
      <c r="E126" s="483" t="e">
        <f>'MASTER TABEL 6.1 RENSTRA'!#REF!</f>
        <v>#REF!</v>
      </c>
      <c r="F126" s="533"/>
      <c r="G126" s="57"/>
      <c r="H126" s="24"/>
    </row>
    <row r="127" spans="1:8" s="48" customFormat="1" ht="11.5" x14ac:dyDescent="0.35">
      <c r="A127" s="46"/>
      <c r="B127" s="46"/>
      <c r="C127" s="47" t="e">
        <f>'MASTER TABEL 6.1 RENSTRA'!#REF!</f>
        <v>#REF!</v>
      </c>
      <c r="D127" s="46"/>
      <c r="E127" s="46"/>
      <c r="F127" s="47" t="e">
        <f>'MASTER TABEL 6.1 RENSTRA'!#REF!</f>
        <v>#REF!</v>
      </c>
      <c r="G127" s="47"/>
      <c r="H127" s="24"/>
    </row>
    <row r="128" spans="1:8" s="48" customFormat="1" ht="11.5" x14ac:dyDescent="0.35">
      <c r="A128" s="46"/>
      <c r="B128" s="46"/>
      <c r="C128" s="47" t="e">
        <f>'MASTER TABEL 6.1 RENSTRA'!#REF!</f>
        <v>#REF!</v>
      </c>
      <c r="D128" s="46"/>
      <c r="E128" s="46"/>
      <c r="F128" s="47" t="e">
        <f>'MASTER TABEL 6.1 RENSTRA'!#REF!</f>
        <v>#REF!</v>
      </c>
      <c r="G128" s="47"/>
      <c r="H128" s="24"/>
    </row>
    <row r="129" spans="1:8" s="48" customFormat="1" ht="11.5" x14ac:dyDescent="0.35">
      <c r="A129" s="46"/>
      <c r="B129" s="46"/>
      <c r="C129" s="47" t="e">
        <f>'MASTER TABEL 6.1 RENSTRA'!#REF!</f>
        <v>#REF!</v>
      </c>
      <c r="D129" s="46"/>
      <c r="E129" s="46"/>
      <c r="F129" s="47" t="e">
        <f>'MASTER TABEL 6.1 RENSTRA'!#REF!</f>
        <v>#REF!</v>
      </c>
      <c r="G129" s="47"/>
      <c r="H129" s="24"/>
    </row>
    <row r="130" spans="1:8" s="48" customFormat="1" ht="11.5" x14ac:dyDescent="0.35">
      <c r="A130" s="46"/>
      <c r="B130" s="46"/>
      <c r="C130" s="47" t="e">
        <f>'MASTER TABEL 6.1 RENSTRA'!#REF!</f>
        <v>#REF!</v>
      </c>
      <c r="D130" s="46"/>
      <c r="E130" s="46"/>
      <c r="F130" s="47" t="e">
        <f>'MASTER TABEL 6.1 RENSTRA'!#REF!</f>
        <v>#REF!</v>
      </c>
      <c r="G130" s="47"/>
      <c r="H130" s="24"/>
    </row>
    <row r="131" spans="1:8" s="48" customFormat="1" ht="11.5" x14ac:dyDescent="0.35">
      <c r="A131" s="552"/>
      <c r="B131" s="503"/>
      <c r="C131" s="504"/>
      <c r="D131" s="552"/>
      <c r="E131" s="503"/>
      <c r="F131" s="504"/>
      <c r="G131" s="24"/>
      <c r="H131" s="49">
        <f>'MASTER TABEL PK 2025'!K27</f>
        <v>0</v>
      </c>
    </row>
    <row r="132" spans="1:8" s="48" customFormat="1" ht="14.5" customHeight="1" x14ac:dyDescent="0.35">
      <c r="A132" s="483" t="e">
        <f>'MASTER TABEL 6.1 RENSTRA'!#REF!</f>
        <v>#REF!</v>
      </c>
      <c r="B132" s="483"/>
      <c r="C132" s="533"/>
      <c r="D132" s="483" t="e">
        <f>'MASTER TABEL 6.1 RENSTRA'!#REF!</f>
        <v>#REF!</v>
      </c>
      <c r="E132" s="483"/>
      <c r="F132" s="533"/>
      <c r="G132" s="57"/>
      <c r="H132" s="24"/>
    </row>
    <row r="133" spans="1:8" s="48" customFormat="1" ht="14.5" customHeight="1" x14ac:dyDescent="0.35">
      <c r="A133" s="46"/>
      <c r="B133" s="483" t="e">
        <f>'MASTER TABEL 6.1 RENSTRA'!#REF!</f>
        <v>#REF!</v>
      </c>
      <c r="C133" s="533"/>
      <c r="D133" s="46"/>
      <c r="E133" s="483" t="e">
        <f>'MASTER TABEL 6.1 RENSTRA'!#REF!</f>
        <v>#REF!</v>
      </c>
      <c r="F133" s="533"/>
      <c r="G133" s="57"/>
      <c r="H133" s="24"/>
    </row>
    <row r="134" spans="1:8" s="48" customFormat="1" ht="11.5" x14ac:dyDescent="0.35">
      <c r="A134" s="46"/>
      <c r="B134" s="46"/>
      <c r="C134" s="47" t="e">
        <f>'MASTER TABEL 6.1 RENSTRA'!#REF!</f>
        <v>#REF!</v>
      </c>
      <c r="D134" s="46"/>
      <c r="E134" s="46"/>
      <c r="F134" s="47" t="e">
        <f>'MASTER TABEL 6.1 RENSTRA'!#REF!</f>
        <v>#REF!</v>
      </c>
      <c r="G134" s="47"/>
      <c r="H134" s="24"/>
    </row>
    <row r="135" spans="1:8" s="48" customFormat="1" ht="11.5" x14ac:dyDescent="0.35">
      <c r="A135" s="46"/>
      <c r="B135" s="46"/>
      <c r="C135" s="47" t="e">
        <f>'MASTER TABEL 6.1 RENSTRA'!#REF!</f>
        <v>#REF!</v>
      </c>
      <c r="D135" s="46"/>
      <c r="E135" s="46"/>
      <c r="F135" s="47" t="e">
        <f>'MASTER TABEL 6.1 RENSTRA'!#REF!</f>
        <v>#REF!</v>
      </c>
      <c r="G135" s="47"/>
      <c r="H135" s="24"/>
    </row>
    <row r="136" spans="1:8" s="48" customFormat="1" ht="11.5" x14ac:dyDescent="0.35">
      <c r="A136" s="46"/>
      <c r="B136" s="46"/>
      <c r="C136" s="47" t="e">
        <f>'MASTER TABEL 6.1 RENSTRA'!#REF!</f>
        <v>#REF!</v>
      </c>
      <c r="D136" s="46"/>
      <c r="E136" s="46"/>
      <c r="F136" s="47" t="e">
        <f>'MASTER TABEL 6.1 RENSTRA'!#REF!</f>
        <v>#REF!</v>
      </c>
      <c r="G136" s="47"/>
      <c r="H136" s="24"/>
    </row>
    <row r="137" spans="1:8" s="48" customFormat="1" ht="11.5" x14ac:dyDescent="0.35">
      <c r="A137" s="46"/>
      <c r="B137" s="46"/>
      <c r="C137" s="47" t="e">
        <f>'MASTER TABEL 6.1 RENSTRA'!#REF!</f>
        <v>#REF!</v>
      </c>
      <c r="D137" s="46"/>
      <c r="E137" s="46"/>
      <c r="F137" s="47" t="e">
        <f>'MASTER TABEL 6.1 RENSTRA'!#REF!</f>
        <v>#REF!</v>
      </c>
      <c r="G137" s="47"/>
      <c r="H137" s="24"/>
    </row>
    <row r="138" spans="1:8" s="48" customFormat="1" ht="11.5" x14ac:dyDescent="0.35">
      <c r="A138" s="552"/>
      <c r="B138" s="503"/>
      <c r="C138" s="504"/>
      <c r="D138" s="552"/>
      <c r="E138" s="503"/>
      <c r="F138" s="504"/>
      <c r="G138" s="24"/>
      <c r="H138" s="49">
        <f>'MASTER TABEL PK 2025'!K28</f>
        <v>0</v>
      </c>
    </row>
    <row r="139" spans="1:8" s="48" customFormat="1" ht="14.5" customHeight="1" x14ac:dyDescent="0.35">
      <c r="A139" s="483" t="e">
        <f>'MASTER TABEL 6.1 RENSTRA'!#REF!</f>
        <v>#REF!</v>
      </c>
      <c r="B139" s="483"/>
      <c r="C139" s="533"/>
      <c r="D139" s="483" t="e">
        <f>'MASTER TABEL 6.1 RENSTRA'!#REF!</f>
        <v>#REF!</v>
      </c>
      <c r="E139" s="483"/>
      <c r="F139" s="533"/>
      <c r="G139" s="57"/>
      <c r="H139" s="24"/>
    </row>
    <row r="140" spans="1:8" s="48" customFormat="1" ht="14.5" customHeight="1" x14ac:dyDescent="0.35">
      <c r="A140" s="46"/>
      <c r="B140" s="483" t="e">
        <f>'MASTER TABEL 6.1 RENSTRA'!#REF!</f>
        <v>#REF!</v>
      </c>
      <c r="C140" s="533"/>
      <c r="D140" s="46"/>
      <c r="E140" s="483" t="e">
        <f>'MASTER TABEL 6.1 RENSTRA'!#REF!</f>
        <v>#REF!</v>
      </c>
      <c r="F140" s="533"/>
      <c r="G140" s="57"/>
      <c r="H140" s="24"/>
    </row>
    <row r="141" spans="1:8" s="48" customFormat="1" ht="11.5" x14ac:dyDescent="0.35">
      <c r="A141" s="46"/>
      <c r="B141" s="46"/>
      <c r="C141" s="47" t="e">
        <f>'MASTER TABEL 6.1 RENSTRA'!#REF!</f>
        <v>#REF!</v>
      </c>
      <c r="D141" s="46"/>
      <c r="E141" s="46"/>
      <c r="F141" s="47" t="e">
        <f>'MASTER TABEL 6.1 RENSTRA'!#REF!</f>
        <v>#REF!</v>
      </c>
      <c r="G141" s="47"/>
      <c r="H141" s="24"/>
    </row>
    <row r="142" spans="1:8" s="48" customFormat="1" ht="11.5" x14ac:dyDescent="0.35">
      <c r="A142" s="46"/>
      <c r="B142" s="46"/>
      <c r="C142" s="47" t="e">
        <f>'MASTER TABEL 6.1 RENSTRA'!#REF!</f>
        <v>#REF!</v>
      </c>
      <c r="D142" s="46"/>
      <c r="E142" s="46"/>
      <c r="F142" s="47" t="e">
        <f>'MASTER TABEL 6.1 RENSTRA'!#REF!</f>
        <v>#REF!</v>
      </c>
      <c r="G142" s="47"/>
      <c r="H142" s="24"/>
    </row>
    <row r="143" spans="1:8" s="48" customFormat="1" ht="11.5" x14ac:dyDescent="0.35">
      <c r="A143" s="46"/>
      <c r="B143" s="46"/>
      <c r="C143" s="47" t="e">
        <f>'MASTER TABEL 6.1 RENSTRA'!#REF!</f>
        <v>#REF!</v>
      </c>
      <c r="D143" s="46"/>
      <c r="E143" s="46"/>
      <c r="F143" s="47" t="e">
        <f>'MASTER TABEL 6.1 RENSTRA'!#REF!</f>
        <v>#REF!</v>
      </c>
      <c r="G143" s="47"/>
      <c r="H143" s="24"/>
    </row>
    <row r="144" spans="1:8" s="48" customFormat="1" ht="11.5" x14ac:dyDescent="0.35">
      <c r="A144" s="46"/>
      <c r="B144" s="46"/>
      <c r="C144" s="47" t="e">
        <f>'MASTER TABEL 6.1 RENSTRA'!#REF!</f>
        <v>#REF!</v>
      </c>
      <c r="D144" s="46"/>
      <c r="E144" s="46"/>
      <c r="F144" s="47" t="e">
        <f>'MASTER TABEL 6.1 RENSTRA'!#REF!</f>
        <v>#REF!</v>
      </c>
      <c r="G144" s="47"/>
      <c r="H144" s="24"/>
    </row>
    <row r="145" spans="1:8" s="4" customFormat="1" ht="11.5" x14ac:dyDescent="0.25">
      <c r="C145" s="14"/>
      <c r="F145" s="14"/>
      <c r="G145" s="14"/>
    </row>
    <row r="146" spans="1:8" s="4" customFormat="1" ht="14.5" customHeight="1" x14ac:dyDescent="0.25">
      <c r="G146" s="477" t="s">
        <v>231</v>
      </c>
      <c r="H146" s="477"/>
    </row>
    <row r="147" spans="1:8" s="4" customFormat="1" ht="14.5" customHeight="1" x14ac:dyDescent="0.25">
      <c r="G147" s="477" t="s">
        <v>233</v>
      </c>
      <c r="H147" s="477"/>
    </row>
    <row r="148" spans="1:8" s="4" customFormat="1" ht="11.5" x14ac:dyDescent="0.25">
      <c r="H148" s="64"/>
    </row>
    <row r="149" spans="1:8" s="4" customFormat="1" ht="11.5" x14ac:dyDescent="0.25">
      <c r="H149" s="64"/>
    </row>
    <row r="150" spans="1:8" s="4" customFormat="1" ht="11.5" x14ac:dyDescent="0.25">
      <c r="H150" s="64"/>
    </row>
    <row r="151" spans="1:8" s="4" customFormat="1" ht="11.5" x14ac:dyDescent="0.25">
      <c r="H151" s="64"/>
    </row>
    <row r="152" spans="1:8" s="4" customFormat="1" ht="14.5" customHeight="1" x14ac:dyDescent="0.25">
      <c r="G152" s="477" t="s">
        <v>5</v>
      </c>
      <c r="H152" s="477"/>
    </row>
    <row r="153" spans="1:8" s="7" customFormat="1" ht="11.5" customHeight="1" x14ac:dyDescent="0.25">
      <c r="G153" s="477" t="s">
        <v>232</v>
      </c>
      <c r="H153" s="477"/>
    </row>
    <row r="154" spans="1:8" s="5" customFormat="1" ht="22" customHeight="1" x14ac:dyDescent="0.25">
      <c r="H154" s="64"/>
    </row>
    <row r="155" spans="1:8" s="5" customFormat="1" ht="22" customHeight="1" x14ac:dyDescent="0.35">
      <c r="A155" s="544" t="s">
        <v>224</v>
      </c>
      <c r="B155" s="544"/>
      <c r="C155" s="544"/>
      <c r="D155" s="544"/>
      <c r="E155" s="544"/>
      <c r="F155" s="544"/>
      <c r="G155" s="544"/>
    </row>
    <row r="156" spans="1:8" s="5" customFormat="1" ht="12.5" customHeight="1" x14ac:dyDescent="0.35">
      <c r="A156" s="480" t="s">
        <v>0</v>
      </c>
      <c r="B156" s="480"/>
      <c r="C156" s="480" t="s">
        <v>7</v>
      </c>
      <c r="D156" s="480" t="s">
        <v>5</v>
      </c>
      <c r="E156" s="480"/>
      <c r="F156" s="480"/>
      <c r="G156" s="494" t="s">
        <v>6</v>
      </c>
    </row>
    <row r="157" spans="1:8" s="5" customFormat="1" ht="12.5" customHeight="1" x14ac:dyDescent="0.35">
      <c r="A157" s="480"/>
      <c r="B157" s="480"/>
      <c r="C157" s="480"/>
      <c r="D157" s="480"/>
      <c r="E157" s="480"/>
      <c r="F157" s="480"/>
      <c r="G157" s="495"/>
    </row>
    <row r="158" spans="1:8" s="4" customFormat="1" ht="36" customHeight="1" x14ac:dyDescent="0.25">
      <c r="A158" s="476">
        <v>1</v>
      </c>
      <c r="B158" s="476"/>
      <c r="C158" s="63" t="s">
        <v>222</v>
      </c>
      <c r="D158" s="476"/>
      <c r="E158" s="476"/>
      <c r="F158" s="476"/>
      <c r="G158" s="61"/>
    </row>
    <row r="159" spans="1:8" s="4" customFormat="1" ht="36" customHeight="1" x14ac:dyDescent="0.25">
      <c r="A159" s="476">
        <v>2</v>
      </c>
      <c r="B159" s="476"/>
      <c r="C159" s="63" t="s">
        <v>223</v>
      </c>
      <c r="D159" s="476"/>
      <c r="E159" s="476"/>
      <c r="F159" s="476"/>
      <c r="G159" s="61"/>
    </row>
    <row r="160" spans="1:8" s="4" customFormat="1" ht="36" customHeight="1" x14ac:dyDescent="0.25">
      <c r="A160" s="476">
        <v>3</v>
      </c>
      <c r="B160" s="476"/>
      <c r="C160" s="63" t="s">
        <v>223</v>
      </c>
      <c r="D160" s="476"/>
      <c r="E160" s="476"/>
      <c r="F160" s="476"/>
      <c r="G160" s="61"/>
    </row>
    <row r="161" spans="1:7" s="4" customFormat="1" ht="36" customHeight="1" x14ac:dyDescent="0.25">
      <c r="A161" s="476">
        <v>4</v>
      </c>
      <c r="B161" s="476"/>
      <c r="C161" s="63" t="s">
        <v>223</v>
      </c>
      <c r="D161" s="476"/>
      <c r="E161" s="476"/>
      <c r="F161" s="476"/>
      <c r="G161" s="61"/>
    </row>
    <row r="162" spans="1:7" s="4" customFormat="1" ht="11.5" x14ac:dyDescent="0.25"/>
    <row r="163" spans="1:7" s="4" customFormat="1" ht="11.5" x14ac:dyDescent="0.25"/>
    <row r="164" spans="1:7" s="4" customFormat="1" ht="11.5" x14ac:dyDescent="0.25"/>
    <row r="165" spans="1:7" s="4" customFormat="1" ht="11.5" x14ac:dyDescent="0.25"/>
    <row r="166" spans="1:7" s="4" customFormat="1" ht="11.5" x14ac:dyDescent="0.25"/>
    <row r="167" spans="1:7" s="4" customFormat="1" ht="11.5" x14ac:dyDescent="0.25"/>
    <row r="168" spans="1:7" s="4" customFormat="1" ht="11.5" x14ac:dyDescent="0.25"/>
    <row r="169" spans="1:7" s="4" customFormat="1" ht="11.5" x14ac:dyDescent="0.25"/>
    <row r="170" spans="1:7" s="4" customFormat="1" ht="11.5" x14ac:dyDescent="0.25"/>
    <row r="171" spans="1:7" s="4" customFormat="1" ht="11.5" x14ac:dyDescent="0.25"/>
    <row r="172" spans="1:7" s="4" customFormat="1" ht="11.5" x14ac:dyDescent="0.25"/>
    <row r="173" spans="1:7" s="4" customFormat="1" ht="11.5" x14ac:dyDescent="0.25"/>
    <row r="174" spans="1:7" s="4" customFormat="1" ht="11.5" x14ac:dyDescent="0.25"/>
    <row r="175" spans="1:7" s="4" customFormat="1" ht="11.5" x14ac:dyDescent="0.25"/>
    <row r="176" spans="1:7" s="4" customFormat="1" ht="11.5" x14ac:dyDescent="0.25"/>
    <row r="177" s="4" customFormat="1" ht="11.5" x14ac:dyDescent="0.25"/>
  </sheetData>
  <mergeCells count="142">
    <mergeCell ref="G3:G4"/>
    <mergeCell ref="H3:H4"/>
    <mergeCell ref="A27:C27"/>
    <mergeCell ref="D27:F27"/>
    <mergeCell ref="A5:C5"/>
    <mergeCell ref="D5:F5"/>
    <mergeCell ref="A3:C4"/>
    <mergeCell ref="D3:F4"/>
    <mergeCell ref="A13:C13"/>
    <mergeCell ref="D13:F13"/>
    <mergeCell ref="B14:C14"/>
    <mergeCell ref="E14:F14"/>
    <mergeCell ref="A20:C20"/>
    <mergeCell ref="D20:F20"/>
    <mergeCell ref="B21:C21"/>
    <mergeCell ref="E21:F21"/>
    <mergeCell ref="A26:C26"/>
    <mergeCell ref="D26:F26"/>
    <mergeCell ref="A19:C19"/>
    <mergeCell ref="D19:F19"/>
    <mergeCell ref="A6:C6"/>
    <mergeCell ref="D6:F6"/>
    <mergeCell ref="B7:C7"/>
    <mergeCell ref="E7:F7"/>
    <mergeCell ref="A12:C12"/>
    <mergeCell ref="D12:F12"/>
    <mergeCell ref="A34:C34"/>
    <mergeCell ref="D34:F34"/>
    <mergeCell ref="B35:C35"/>
    <mergeCell ref="E35:F35"/>
    <mergeCell ref="A40:C40"/>
    <mergeCell ref="D40:F40"/>
    <mergeCell ref="B28:C28"/>
    <mergeCell ref="E28:F28"/>
    <mergeCell ref="A33:C33"/>
    <mergeCell ref="D33:F33"/>
    <mergeCell ref="A48:C48"/>
    <mergeCell ref="D48:F48"/>
    <mergeCell ref="B49:C49"/>
    <mergeCell ref="E49:F49"/>
    <mergeCell ref="A54:C54"/>
    <mergeCell ref="D54:F54"/>
    <mergeCell ref="A41:C41"/>
    <mergeCell ref="D41:F41"/>
    <mergeCell ref="B42:C42"/>
    <mergeCell ref="E42:F42"/>
    <mergeCell ref="A47:C47"/>
    <mergeCell ref="D47:F47"/>
    <mergeCell ref="A62:C62"/>
    <mergeCell ref="D62:F62"/>
    <mergeCell ref="B63:C63"/>
    <mergeCell ref="E63:F63"/>
    <mergeCell ref="A68:C68"/>
    <mergeCell ref="D68:F68"/>
    <mergeCell ref="A55:C55"/>
    <mergeCell ref="D55:F55"/>
    <mergeCell ref="B56:C56"/>
    <mergeCell ref="E56:F56"/>
    <mergeCell ref="A61:C61"/>
    <mergeCell ref="D61:F61"/>
    <mergeCell ref="A76:C76"/>
    <mergeCell ref="D76:F76"/>
    <mergeCell ref="B77:C77"/>
    <mergeCell ref="E77:F77"/>
    <mergeCell ref="A82:C82"/>
    <mergeCell ref="D82:F82"/>
    <mergeCell ref="A69:C69"/>
    <mergeCell ref="D69:F69"/>
    <mergeCell ref="B70:C70"/>
    <mergeCell ref="E70:F70"/>
    <mergeCell ref="A75:C75"/>
    <mergeCell ref="D75:F75"/>
    <mergeCell ref="A90:C90"/>
    <mergeCell ref="D90:F90"/>
    <mergeCell ref="B91:C91"/>
    <mergeCell ref="E91:F91"/>
    <mergeCell ref="A96:C96"/>
    <mergeCell ref="D96:F96"/>
    <mergeCell ref="A83:C83"/>
    <mergeCell ref="D83:F83"/>
    <mergeCell ref="B84:C84"/>
    <mergeCell ref="E84:F84"/>
    <mergeCell ref="A89:C89"/>
    <mergeCell ref="D89:F89"/>
    <mergeCell ref="A104:C104"/>
    <mergeCell ref="D104:F104"/>
    <mergeCell ref="B105:C105"/>
    <mergeCell ref="E105:F105"/>
    <mergeCell ref="A110:C110"/>
    <mergeCell ref="D110:F110"/>
    <mergeCell ref="A97:C97"/>
    <mergeCell ref="D97:F97"/>
    <mergeCell ref="B98:C98"/>
    <mergeCell ref="E98:F98"/>
    <mergeCell ref="A103:C103"/>
    <mergeCell ref="D103:F103"/>
    <mergeCell ref="A118:C118"/>
    <mergeCell ref="D118:F118"/>
    <mergeCell ref="B119:C119"/>
    <mergeCell ref="E119:F119"/>
    <mergeCell ref="A124:C124"/>
    <mergeCell ref="D124:F124"/>
    <mergeCell ref="A111:C111"/>
    <mergeCell ref="D111:F111"/>
    <mergeCell ref="B112:C112"/>
    <mergeCell ref="E112:F112"/>
    <mergeCell ref="A117:C117"/>
    <mergeCell ref="D117:F117"/>
    <mergeCell ref="A1:H1"/>
    <mergeCell ref="A158:B158"/>
    <mergeCell ref="A159:B159"/>
    <mergeCell ref="A160:B160"/>
    <mergeCell ref="A161:B161"/>
    <mergeCell ref="D158:F158"/>
    <mergeCell ref="D159:F159"/>
    <mergeCell ref="D160:F160"/>
    <mergeCell ref="A139:C139"/>
    <mergeCell ref="D139:F139"/>
    <mergeCell ref="B140:C140"/>
    <mergeCell ref="E140:F140"/>
    <mergeCell ref="A132:C132"/>
    <mergeCell ref="D132:F132"/>
    <mergeCell ref="B133:C133"/>
    <mergeCell ref="E133:F133"/>
    <mergeCell ref="A138:C138"/>
    <mergeCell ref="D138:F138"/>
    <mergeCell ref="A125:C125"/>
    <mergeCell ref="D125:F125"/>
    <mergeCell ref="B126:C126"/>
    <mergeCell ref="E126:F126"/>
    <mergeCell ref="A131:C131"/>
    <mergeCell ref="D131:F131"/>
    <mergeCell ref="G156:G157"/>
    <mergeCell ref="G146:H146"/>
    <mergeCell ref="G147:H147"/>
    <mergeCell ref="G152:H152"/>
    <mergeCell ref="G153:H153"/>
    <mergeCell ref="D161:F161"/>
    <mergeCell ref="A156:B157"/>
    <mergeCell ref="C156:C157"/>
    <mergeCell ref="D156:F157"/>
    <mergeCell ref="A155:G155"/>
  </mergeCells>
  <pageMargins left="0" right="0.39370078740157483" top="0.59055118110236227" bottom="0.39370078740157483" header="0.31496062992125984" footer="0.31496062992125984"/>
  <pageSetup paperSize="9" orientation="landscape" horizontalDpi="4294967293" verticalDpi="36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1</vt:i4>
      </vt:variant>
    </vt:vector>
  </HeadingPairs>
  <TitlesOfParts>
    <vt:vector size="16" baseType="lpstr">
      <vt:lpstr>T RENSTRA DESK 29SEPT23</vt:lpstr>
      <vt:lpstr>MASTER LKjIP 2023</vt:lpstr>
      <vt:lpstr>POHON KINERJA</vt:lpstr>
      <vt:lpstr>CASCADING</vt:lpstr>
      <vt:lpstr>MASTER TABEL 4.1 RENSTRA</vt:lpstr>
      <vt:lpstr>MASTER IKU 2024-2026</vt:lpstr>
      <vt:lpstr>MASTER TABEL 6.1 RENSTRA</vt:lpstr>
      <vt:lpstr>MASTER TABEL 4.1 RENJA 2025 </vt:lpstr>
      <vt:lpstr>DPA 2025</vt:lpstr>
      <vt:lpstr>MASTER TABEL PK 2025</vt:lpstr>
      <vt:lpstr>PK Kepala OPD</vt:lpstr>
      <vt:lpstr>PK Administrator</vt:lpstr>
      <vt:lpstr>PK Pengawas</vt:lpstr>
      <vt:lpstr>Cek PK</vt:lpstr>
      <vt:lpstr>MASTER RENAKSI 2025</vt:lpstr>
      <vt:lpstr>'T RENSTRA DESK 29SEPT23'!Print_Titles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Yoga</dc:creator>
  <cp:lastModifiedBy>User</cp:lastModifiedBy>
  <dcterms:created xsi:type="dcterms:W3CDTF">2024-06-04T01:23:18Z</dcterms:created>
  <dcterms:modified xsi:type="dcterms:W3CDTF">2025-02-04T08:53:34Z</dcterms:modified>
</cp:coreProperties>
</file>